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NN - Neuznatelné náklady" sheetId="2" r:id="rId2"/>
    <sheet name="UN - Uznatelné náklady" sheetId="3" r:id="rId3"/>
    <sheet name="Seznam figur" sheetId="4" r:id="rId4"/>
    <sheet name="Pokyny pro vyplnění" sheetId="5" r:id="rId5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'NN - Neuznatelné náklady'!$C$86:$K$358</definedName>
    <definedName name="_xlnm.Print_Area" localSheetId="1">'NN - Neuznatelné náklady'!$C$4:$J$39,'NN - Neuznatelné náklady'!$C$45:$J$68,'NN - Neuznatelné náklady'!$C$74:$K$358</definedName>
    <definedName name="_xlnm.Print_Titles" localSheetId="1">'NN - Neuznatelné náklady'!$86:$86</definedName>
    <definedName name="_xlnm._FilterDatabase" localSheetId="2" hidden="1">'UN - Uznatelné náklady'!$C$86:$K$509</definedName>
    <definedName name="_xlnm.Print_Area" localSheetId="2">'UN - Uznatelné náklady'!$C$4:$J$39,'UN - Uznatelné náklady'!$C$45:$J$68,'UN - Uznatelné náklady'!$C$74:$K$509</definedName>
    <definedName name="_xlnm.Print_Titles" localSheetId="2">'UN - Uznatelné náklady'!$86:$86</definedName>
    <definedName name="_xlnm.Print_Area" localSheetId="3">'Seznam figur'!$C$4:$G$354</definedName>
    <definedName name="_xlnm.Print_Titles" localSheetId="3">'Seznam figur'!$9:$9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56"/>
  <c i="3" r="J35"/>
  <c i="1" r="AX56"/>
  <c i="3" r="BI507"/>
  <c r="BH507"/>
  <c r="BG507"/>
  <c r="BF507"/>
  <c r="T507"/>
  <c r="R507"/>
  <c r="P507"/>
  <c r="BI504"/>
  <c r="BH504"/>
  <c r="BG504"/>
  <c r="BF504"/>
  <c r="T504"/>
  <c r="R504"/>
  <c r="P504"/>
  <c r="BI498"/>
  <c r="BH498"/>
  <c r="BG498"/>
  <c r="BF498"/>
  <c r="T498"/>
  <c r="R498"/>
  <c r="P498"/>
  <c r="BI495"/>
  <c r="BH495"/>
  <c r="BG495"/>
  <c r="BF495"/>
  <c r="T495"/>
  <c r="R495"/>
  <c r="P495"/>
  <c r="BI492"/>
  <c r="BH492"/>
  <c r="BG492"/>
  <c r="BF492"/>
  <c r="T492"/>
  <c r="R492"/>
  <c r="P492"/>
  <c r="BI489"/>
  <c r="BH489"/>
  <c r="BG489"/>
  <c r="BF489"/>
  <c r="T489"/>
  <c r="R489"/>
  <c r="P489"/>
  <c r="BI486"/>
  <c r="BH486"/>
  <c r="BG486"/>
  <c r="BF486"/>
  <c r="T486"/>
  <c r="R486"/>
  <c r="P486"/>
  <c r="BI483"/>
  <c r="BH483"/>
  <c r="BG483"/>
  <c r="BF483"/>
  <c r="T483"/>
  <c r="R483"/>
  <c r="P483"/>
  <c r="BI479"/>
  <c r="BH479"/>
  <c r="BG479"/>
  <c r="BF479"/>
  <c r="T479"/>
  <c r="R479"/>
  <c r="P479"/>
  <c r="BI476"/>
  <c r="BH476"/>
  <c r="BG476"/>
  <c r="BF476"/>
  <c r="T476"/>
  <c r="R476"/>
  <c r="P476"/>
  <c r="BI471"/>
  <c r="BH471"/>
  <c r="BG471"/>
  <c r="BF471"/>
  <c r="T471"/>
  <c r="R471"/>
  <c r="P471"/>
  <c r="BI464"/>
  <c r="BH464"/>
  <c r="BG464"/>
  <c r="BF464"/>
  <c r="T464"/>
  <c r="R464"/>
  <c r="P464"/>
  <c r="BI457"/>
  <c r="BH457"/>
  <c r="BG457"/>
  <c r="BF457"/>
  <c r="T457"/>
  <c r="R457"/>
  <c r="P457"/>
  <c r="BI453"/>
  <c r="BH453"/>
  <c r="BG453"/>
  <c r="BF453"/>
  <c r="T453"/>
  <c r="R453"/>
  <c r="P453"/>
  <c r="BI449"/>
  <c r="BH449"/>
  <c r="BG449"/>
  <c r="BF449"/>
  <c r="T449"/>
  <c r="R449"/>
  <c r="P449"/>
  <c r="BI445"/>
  <c r="BH445"/>
  <c r="BG445"/>
  <c r="BF445"/>
  <c r="T445"/>
  <c r="R445"/>
  <c r="P445"/>
  <c r="BI439"/>
  <c r="BH439"/>
  <c r="BG439"/>
  <c r="BF439"/>
  <c r="T439"/>
  <c r="R439"/>
  <c r="P439"/>
  <c r="BI433"/>
  <c r="BH433"/>
  <c r="BG433"/>
  <c r="BF433"/>
  <c r="T433"/>
  <c r="R433"/>
  <c r="P433"/>
  <c r="BI428"/>
  <c r="BH428"/>
  <c r="BG428"/>
  <c r="BF428"/>
  <c r="T428"/>
  <c r="R428"/>
  <c r="P428"/>
  <c r="BI423"/>
  <c r="BH423"/>
  <c r="BG423"/>
  <c r="BF423"/>
  <c r="T423"/>
  <c r="R423"/>
  <c r="P423"/>
  <c r="BI418"/>
  <c r="BH418"/>
  <c r="BG418"/>
  <c r="BF418"/>
  <c r="T418"/>
  <c r="R418"/>
  <c r="P418"/>
  <c r="BI413"/>
  <c r="BH413"/>
  <c r="BG413"/>
  <c r="BF413"/>
  <c r="T413"/>
  <c r="R413"/>
  <c r="P413"/>
  <c r="BI407"/>
  <c r="BH407"/>
  <c r="BG407"/>
  <c r="BF407"/>
  <c r="T407"/>
  <c r="R407"/>
  <c r="P407"/>
  <c r="BI402"/>
  <c r="BH402"/>
  <c r="BG402"/>
  <c r="BF402"/>
  <c r="T402"/>
  <c r="R402"/>
  <c r="P402"/>
  <c r="BI395"/>
  <c r="BH395"/>
  <c r="BG395"/>
  <c r="BF395"/>
  <c r="T395"/>
  <c r="R395"/>
  <c r="P395"/>
  <c r="BI388"/>
  <c r="BH388"/>
  <c r="BG388"/>
  <c r="BF388"/>
  <c r="T388"/>
  <c r="R388"/>
  <c r="P388"/>
  <c r="BI383"/>
  <c r="BH383"/>
  <c r="BG383"/>
  <c r="BF383"/>
  <c r="T383"/>
  <c r="R383"/>
  <c r="P383"/>
  <c r="BI378"/>
  <c r="BH378"/>
  <c r="BG378"/>
  <c r="BF378"/>
  <c r="T378"/>
  <c r="R378"/>
  <c r="P378"/>
  <c r="BI374"/>
  <c r="BH374"/>
  <c r="BG374"/>
  <c r="BF374"/>
  <c r="T374"/>
  <c r="R374"/>
  <c r="P374"/>
  <c r="BI368"/>
  <c r="BH368"/>
  <c r="BG368"/>
  <c r="BF368"/>
  <c r="T368"/>
  <c r="R368"/>
  <c r="P368"/>
  <c r="BI361"/>
  <c r="BH361"/>
  <c r="BG361"/>
  <c r="BF361"/>
  <c r="T361"/>
  <c r="R361"/>
  <c r="P361"/>
  <c r="BI357"/>
  <c r="BH357"/>
  <c r="BG357"/>
  <c r="BF357"/>
  <c r="T357"/>
  <c r="R357"/>
  <c r="P357"/>
  <c r="BI354"/>
  <c r="BH354"/>
  <c r="BG354"/>
  <c r="BF354"/>
  <c r="T354"/>
  <c r="R354"/>
  <c r="P354"/>
  <c r="BI350"/>
  <c r="BH350"/>
  <c r="BG350"/>
  <c r="BF350"/>
  <c r="T350"/>
  <c r="R350"/>
  <c r="P350"/>
  <c r="BI345"/>
  <c r="BH345"/>
  <c r="BG345"/>
  <c r="BF345"/>
  <c r="T345"/>
  <c r="R345"/>
  <c r="P345"/>
  <c r="BI341"/>
  <c r="BH341"/>
  <c r="BG341"/>
  <c r="BF341"/>
  <c r="T341"/>
  <c r="R341"/>
  <c r="P341"/>
  <c r="BI336"/>
  <c r="BH336"/>
  <c r="BG336"/>
  <c r="BF336"/>
  <c r="T336"/>
  <c r="R336"/>
  <c r="P336"/>
  <c r="BI329"/>
  <c r="BH329"/>
  <c r="BG329"/>
  <c r="BF329"/>
  <c r="T329"/>
  <c r="R329"/>
  <c r="P329"/>
  <c r="BI324"/>
  <c r="BH324"/>
  <c r="BG324"/>
  <c r="BF324"/>
  <c r="T324"/>
  <c r="R324"/>
  <c r="P324"/>
  <c r="BI318"/>
  <c r="BH318"/>
  <c r="BG318"/>
  <c r="BF318"/>
  <c r="T318"/>
  <c r="R318"/>
  <c r="P318"/>
  <c r="BI313"/>
  <c r="BH313"/>
  <c r="BG313"/>
  <c r="BF313"/>
  <c r="T313"/>
  <c r="R313"/>
  <c r="P313"/>
  <c r="BI307"/>
  <c r="BH307"/>
  <c r="BG307"/>
  <c r="BF307"/>
  <c r="T307"/>
  <c r="R307"/>
  <c r="P307"/>
  <c r="BI304"/>
  <c r="BH304"/>
  <c r="BG304"/>
  <c r="BF304"/>
  <c r="T304"/>
  <c r="R304"/>
  <c r="P304"/>
  <c r="BI300"/>
  <c r="BH300"/>
  <c r="BG300"/>
  <c r="BF300"/>
  <c r="T300"/>
  <c r="R300"/>
  <c r="P300"/>
  <c r="BI295"/>
  <c r="BH295"/>
  <c r="BG295"/>
  <c r="BF295"/>
  <c r="T295"/>
  <c r="R295"/>
  <c r="P295"/>
  <c r="BI289"/>
  <c r="BH289"/>
  <c r="BG289"/>
  <c r="BF289"/>
  <c r="T289"/>
  <c r="R289"/>
  <c r="P289"/>
  <c r="BI283"/>
  <c r="BH283"/>
  <c r="BG283"/>
  <c r="BF283"/>
  <c r="T283"/>
  <c r="R283"/>
  <c r="P283"/>
  <c r="BI278"/>
  <c r="BH278"/>
  <c r="BG278"/>
  <c r="BF278"/>
  <c r="T278"/>
  <c r="R278"/>
  <c r="P278"/>
  <c r="BI273"/>
  <c r="BH273"/>
  <c r="BG273"/>
  <c r="BF273"/>
  <c r="T273"/>
  <c r="R273"/>
  <c r="P273"/>
  <c r="BI263"/>
  <c r="BH263"/>
  <c r="BG263"/>
  <c r="BF263"/>
  <c r="T263"/>
  <c r="R263"/>
  <c r="P263"/>
  <c r="BI258"/>
  <c r="BH258"/>
  <c r="BG258"/>
  <c r="BF258"/>
  <c r="T258"/>
  <c r="R258"/>
  <c r="P258"/>
  <c r="BI253"/>
  <c r="BH253"/>
  <c r="BG253"/>
  <c r="BF253"/>
  <c r="T253"/>
  <c r="R253"/>
  <c r="P253"/>
  <c r="BI248"/>
  <c r="BH248"/>
  <c r="BG248"/>
  <c r="BF248"/>
  <c r="T248"/>
  <c r="R248"/>
  <c r="P248"/>
  <c r="BI242"/>
  <c r="BH242"/>
  <c r="BG242"/>
  <c r="BF242"/>
  <c r="T242"/>
  <c r="R242"/>
  <c r="P242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3"/>
  <c r="BH223"/>
  <c r="BG223"/>
  <c r="BF223"/>
  <c r="T223"/>
  <c r="R223"/>
  <c r="P223"/>
  <c r="BI214"/>
  <c r="BH214"/>
  <c r="BG214"/>
  <c r="BF214"/>
  <c r="T214"/>
  <c r="R214"/>
  <c r="P214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0"/>
  <c r="BH190"/>
  <c r="BG190"/>
  <c r="BF190"/>
  <c r="T190"/>
  <c r="R190"/>
  <c r="P190"/>
  <c r="BI188"/>
  <c r="BH188"/>
  <c r="BG188"/>
  <c r="BF188"/>
  <c r="T188"/>
  <c r="R188"/>
  <c r="P188"/>
  <c r="BI184"/>
  <c r="BH184"/>
  <c r="BG184"/>
  <c r="BF184"/>
  <c r="T184"/>
  <c r="R184"/>
  <c r="P184"/>
  <c r="BI176"/>
  <c r="BH176"/>
  <c r="BG176"/>
  <c r="BF176"/>
  <c r="T176"/>
  <c r="R176"/>
  <c r="P176"/>
  <c r="BI172"/>
  <c r="BH172"/>
  <c r="BG172"/>
  <c r="BF172"/>
  <c r="T172"/>
  <c r="R172"/>
  <c r="P172"/>
  <c r="BI166"/>
  <c r="BH166"/>
  <c r="BG166"/>
  <c r="BF166"/>
  <c r="T166"/>
  <c r="R166"/>
  <c r="P166"/>
  <c r="BI160"/>
  <c r="BH160"/>
  <c r="BG160"/>
  <c r="BF160"/>
  <c r="T160"/>
  <c r="R160"/>
  <c r="P160"/>
  <c r="BI150"/>
  <c r="BH150"/>
  <c r="BG150"/>
  <c r="BF150"/>
  <c r="T150"/>
  <c r="R150"/>
  <c r="P150"/>
  <c r="BI140"/>
  <c r="BH140"/>
  <c r="BG140"/>
  <c r="BF140"/>
  <c r="T140"/>
  <c r="R140"/>
  <c r="P140"/>
  <c r="BI132"/>
  <c r="BH132"/>
  <c r="BG132"/>
  <c r="BF132"/>
  <c r="T132"/>
  <c r="R132"/>
  <c r="P132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1"/>
  <c r="BH101"/>
  <c r="BG101"/>
  <c r="BF101"/>
  <c r="T101"/>
  <c r="R101"/>
  <c r="P101"/>
  <c r="BI96"/>
  <c r="BH96"/>
  <c r="BG96"/>
  <c r="BF96"/>
  <c r="T96"/>
  <c r="R96"/>
  <c r="P96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48"/>
  <c i="2" r="J37"/>
  <c r="J36"/>
  <c i="1" r="AY55"/>
  <c i="2" r="J35"/>
  <c i="1" r="AX55"/>
  <c i="2" r="BI356"/>
  <c r="BH356"/>
  <c r="BG356"/>
  <c r="BF356"/>
  <c r="T356"/>
  <c r="R356"/>
  <c r="P356"/>
  <c r="BI353"/>
  <c r="BH353"/>
  <c r="BG353"/>
  <c r="BF353"/>
  <c r="T353"/>
  <c r="R353"/>
  <c r="P353"/>
  <c r="BI348"/>
  <c r="BH348"/>
  <c r="BG348"/>
  <c r="BF348"/>
  <c r="T348"/>
  <c r="R348"/>
  <c r="P348"/>
  <c r="BI345"/>
  <c r="BH345"/>
  <c r="BG345"/>
  <c r="BF345"/>
  <c r="T345"/>
  <c r="R345"/>
  <c r="P345"/>
  <c r="BI342"/>
  <c r="BH342"/>
  <c r="BG342"/>
  <c r="BF342"/>
  <c r="T342"/>
  <c r="R342"/>
  <c r="P342"/>
  <c r="BI339"/>
  <c r="BH339"/>
  <c r="BG339"/>
  <c r="BF339"/>
  <c r="T339"/>
  <c r="R339"/>
  <c r="P339"/>
  <c r="BI336"/>
  <c r="BH336"/>
  <c r="BG336"/>
  <c r="BF336"/>
  <c r="T336"/>
  <c r="R336"/>
  <c r="P336"/>
  <c r="BI333"/>
  <c r="BH333"/>
  <c r="BG333"/>
  <c r="BF333"/>
  <c r="T333"/>
  <c r="R333"/>
  <c r="P333"/>
  <c r="BI329"/>
  <c r="BH329"/>
  <c r="BG329"/>
  <c r="BF329"/>
  <c r="T329"/>
  <c r="R329"/>
  <c r="P329"/>
  <c r="BI326"/>
  <c r="BH326"/>
  <c r="BG326"/>
  <c r="BF326"/>
  <c r="T326"/>
  <c r="R326"/>
  <c r="P326"/>
  <c r="BI320"/>
  <c r="BH320"/>
  <c r="BG320"/>
  <c r="BF320"/>
  <c r="T320"/>
  <c r="R320"/>
  <c r="P320"/>
  <c r="BI314"/>
  <c r="BH314"/>
  <c r="BG314"/>
  <c r="BF314"/>
  <c r="T314"/>
  <c r="R314"/>
  <c r="P314"/>
  <c r="BI307"/>
  <c r="BH307"/>
  <c r="BG307"/>
  <c r="BF307"/>
  <c r="T307"/>
  <c r="R307"/>
  <c r="P307"/>
  <c r="BI303"/>
  <c r="BH303"/>
  <c r="BG303"/>
  <c r="BF303"/>
  <c r="T303"/>
  <c r="R303"/>
  <c r="P303"/>
  <c r="BI299"/>
  <c r="BH299"/>
  <c r="BG299"/>
  <c r="BF299"/>
  <c r="T299"/>
  <c r="R299"/>
  <c r="P299"/>
  <c r="BI293"/>
  <c r="BH293"/>
  <c r="BG293"/>
  <c r="BF293"/>
  <c r="T293"/>
  <c r="R293"/>
  <c r="P293"/>
  <c r="BI287"/>
  <c r="BH287"/>
  <c r="BG287"/>
  <c r="BF287"/>
  <c r="T287"/>
  <c r="R287"/>
  <c r="P287"/>
  <c r="BI282"/>
  <c r="BH282"/>
  <c r="BG282"/>
  <c r="BF282"/>
  <c r="T282"/>
  <c r="R282"/>
  <c r="P282"/>
  <c r="BI275"/>
  <c r="BH275"/>
  <c r="BG275"/>
  <c r="BF275"/>
  <c r="T275"/>
  <c r="R275"/>
  <c r="P275"/>
  <c r="BI268"/>
  <c r="BH268"/>
  <c r="BG268"/>
  <c r="BF268"/>
  <c r="T268"/>
  <c r="R268"/>
  <c r="P268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6"/>
  <c r="BH246"/>
  <c r="BG246"/>
  <c r="BF246"/>
  <c r="T246"/>
  <c r="R246"/>
  <c r="P246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0"/>
  <c r="BH220"/>
  <c r="BG220"/>
  <c r="BF220"/>
  <c r="T220"/>
  <c r="R220"/>
  <c r="P220"/>
  <c r="BI214"/>
  <c r="BH214"/>
  <c r="BG214"/>
  <c r="BF214"/>
  <c r="T214"/>
  <c r="R214"/>
  <c r="P214"/>
  <c r="BI209"/>
  <c r="BH209"/>
  <c r="BG209"/>
  <c r="BF209"/>
  <c r="T209"/>
  <c r="R209"/>
  <c r="P209"/>
  <c r="BI204"/>
  <c r="BH204"/>
  <c r="BG204"/>
  <c r="BF204"/>
  <c r="T204"/>
  <c r="R204"/>
  <c r="P204"/>
  <c r="BI199"/>
  <c r="BH199"/>
  <c r="BG199"/>
  <c r="BF199"/>
  <c r="T199"/>
  <c r="R199"/>
  <c r="P199"/>
  <c r="BI194"/>
  <c r="BH194"/>
  <c r="BG194"/>
  <c r="BF194"/>
  <c r="T194"/>
  <c r="R194"/>
  <c r="P194"/>
  <c r="BI189"/>
  <c r="BH189"/>
  <c r="BG189"/>
  <c r="BF189"/>
  <c r="T189"/>
  <c r="R189"/>
  <c r="P189"/>
  <c r="BI182"/>
  <c r="BH182"/>
  <c r="BG182"/>
  <c r="BF182"/>
  <c r="T182"/>
  <c r="R182"/>
  <c r="P182"/>
  <c r="BI177"/>
  <c r="BH177"/>
  <c r="BG177"/>
  <c r="BF177"/>
  <c r="T177"/>
  <c r="R177"/>
  <c r="P177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0"/>
  <c r="BH160"/>
  <c r="BG160"/>
  <c r="BF160"/>
  <c r="T160"/>
  <c r="R160"/>
  <c r="P160"/>
  <c r="BI156"/>
  <c r="BH156"/>
  <c r="BG156"/>
  <c r="BF156"/>
  <c r="T156"/>
  <c r="R156"/>
  <c r="P156"/>
  <c r="BI150"/>
  <c r="BH150"/>
  <c r="BG150"/>
  <c r="BF150"/>
  <c r="T150"/>
  <c r="R150"/>
  <c r="P150"/>
  <c r="BI144"/>
  <c r="BH144"/>
  <c r="BG144"/>
  <c r="BF144"/>
  <c r="T144"/>
  <c r="R144"/>
  <c r="P144"/>
  <c r="BI136"/>
  <c r="BH136"/>
  <c r="BG136"/>
  <c r="BF136"/>
  <c r="T136"/>
  <c r="R136"/>
  <c r="P136"/>
  <c r="BI129"/>
  <c r="BH129"/>
  <c r="BG129"/>
  <c r="BF129"/>
  <c r="T129"/>
  <c r="R129"/>
  <c r="P129"/>
  <c r="BI123"/>
  <c r="BH123"/>
  <c r="BG123"/>
  <c r="BF123"/>
  <c r="T123"/>
  <c r="R123"/>
  <c r="P123"/>
  <c r="BI116"/>
  <c r="BH116"/>
  <c r="BG116"/>
  <c r="BF116"/>
  <c r="T116"/>
  <c r="R116"/>
  <c r="P116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52"/>
  <c r="E7"/>
  <c r="E77"/>
  <c i="1" r="L50"/>
  <c r="AM50"/>
  <c r="AM49"/>
  <c r="L49"/>
  <c r="AM47"/>
  <c r="L47"/>
  <c r="L45"/>
  <c r="L44"/>
  <c i="2" r="J339"/>
  <c i="3" r="BK395"/>
  <c r="J160"/>
  <c r="BK300"/>
  <c r="J324"/>
  <c r="J236"/>
  <c r="J132"/>
  <c r="BK498"/>
  <c i="2" r="BK240"/>
  <c i="3" r="BK242"/>
  <c r="BK176"/>
  <c r="BK483"/>
  <c r="J140"/>
  <c i="2" r="BK256"/>
  <c r="BK220"/>
  <c i="3" r="BK132"/>
  <c r="J300"/>
  <c r="BK190"/>
  <c i="2" r="BK235"/>
  <c r="J287"/>
  <c r="BK129"/>
  <c i="3" r="J433"/>
  <c r="J476"/>
  <c i="2" r="J348"/>
  <c r="J314"/>
  <c r="BK261"/>
  <c i="3" r="J278"/>
  <c r="BK214"/>
  <c i="2" r="J105"/>
  <c r="BK199"/>
  <c i="3" r="BK289"/>
  <c r="J439"/>
  <c r="J223"/>
  <c r="J96"/>
  <c r="J289"/>
  <c i="2" r="BK307"/>
  <c r="J194"/>
  <c i="3" r="J388"/>
  <c r="J479"/>
  <c r="BK112"/>
  <c i="2" r="BK348"/>
  <c r="J166"/>
  <c i="3" r="J228"/>
  <c r="BK479"/>
  <c r="J172"/>
  <c i="2" r="J129"/>
  <c i="1" r="AS54"/>
  <c i="2" r="J356"/>
  <c r="J189"/>
  <c i="3" r="J295"/>
  <c r="BK172"/>
  <c r="J253"/>
  <c i="2" r="BK172"/>
  <c r="BK314"/>
  <c r="BK225"/>
  <c i="3" r="J357"/>
  <c r="BK354"/>
  <c r="BK341"/>
  <c i="2" r="BK345"/>
  <c r="BK204"/>
  <c r="BK166"/>
  <c i="3" r="BK278"/>
  <c i="2" r="BK320"/>
  <c r="BK299"/>
  <c r="J100"/>
  <c i="3" r="BK453"/>
  <c r="J176"/>
  <c i="2" r="J136"/>
  <c r="J199"/>
  <c i="3" r="BK357"/>
  <c r="J329"/>
  <c i="2" r="J220"/>
  <c r="BK251"/>
  <c r="J230"/>
  <c i="3" r="J507"/>
  <c r="J101"/>
  <c i="2" r="BK287"/>
  <c r="BK214"/>
  <c i="3" r="BK439"/>
  <c r="BK476"/>
  <c r="BK428"/>
  <c r="J428"/>
  <c i="2" r="J246"/>
  <c r="J275"/>
  <c r="J90"/>
  <c i="3" r="J107"/>
  <c r="J453"/>
  <c i="2" r="J353"/>
  <c r="BK353"/>
  <c r="J204"/>
  <c i="3" r="BK150"/>
  <c r="BK248"/>
  <c r="BK202"/>
  <c i="2" r="J303"/>
  <c r="J177"/>
  <c i="3" r="J336"/>
  <c r="J341"/>
  <c r="BK489"/>
  <c r="BK345"/>
  <c i="2" r="BK123"/>
  <c i="3" r="BK378"/>
  <c r="BK232"/>
  <c r="J464"/>
  <c i="2" r="BK182"/>
  <c r="BK144"/>
  <c r="BK268"/>
  <c i="3" r="BK117"/>
  <c r="J383"/>
  <c r="J150"/>
  <c i="2" r="BK110"/>
  <c r="J293"/>
  <c r="J240"/>
  <c i="3" r="J423"/>
  <c r="J258"/>
  <c i="2" r="BK95"/>
  <c r="BK282"/>
  <c r="J225"/>
  <c i="3" r="J273"/>
  <c r="J197"/>
  <c i="2" r="BK209"/>
  <c r="BK90"/>
  <c i="3" r="BK402"/>
  <c r="BK388"/>
  <c r="BK324"/>
  <c i="2" r="BK326"/>
  <c r="J261"/>
  <c i="3" r="J350"/>
  <c r="BK263"/>
  <c r="J248"/>
  <c r="J313"/>
  <c i="2" r="J342"/>
  <c i="3" r="BK504"/>
  <c r="J457"/>
  <c r="J504"/>
  <c i="2" r="J345"/>
  <c r="BK333"/>
  <c r="BK150"/>
  <c i="3" r="BK197"/>
  <c r="BK361"/>
  <c r="BK228"/>
  <c r="BK304"/>
  <c r="BK507"/>
  <c r="J374"/>
  <c r="J90"/>
  <c i="2" r="BK342"/>
  <c r="BK246"/>
  <c i="3" r="J318"/>
  <c r="BK207"/>
  <c r="J117"/>
  <c i="2" r="J320"/>
  <c r="J172"/>
  <c r="J144"/>
  <c i="3" r="J378"/>
  <c r="BK407"/>
  <c r="BK295"/>
  <c i="2" r="J156"/>
  <c i="3" r="BK418"/>
  <c r="BK383"/>
  <c r="BK90"/>
  <c r="BK166"/>
  <c i="2" r="BK116"/>
  <c i="3" r="BK313"/>
  <c r="BK368"/>
  <c r="BK449"/>
  <c r="J202"/>
  <c i="2" r="BK303"/>
  <c r="J160"/>
  <c i="3" r="BK492"/>
  <c r="BK122"/>
  <c r="BK184"/>
  <c i="2" r="BK194"/>
  <c r="J182"/>
  <c i="3" r="BK96"/>
  <c r="J242"/>
  <c r="BK433"/>
  <c i="2" r="J214"/>
  <c r="J256"/>
  <c r="J110"/>
  <c i="3" r="BK253"/>
  <c r="J489"/>
  <c r="BK464"/>
  <c r="J345"/>
  <c r="BK283"/>
  <c i="2" r="BK329"/>
  <c i="3" r="BK495"/>
  <c r="J471"/>
  <c r="BK258"/>
  <c r="J207"/>
  <c i="2" r="BK170"/>
  <c r="BK100"/>
  <c i="3" r="BK350"/>
  <c r="J232"/>
  <c r="BK273"/>
  <c r="J407"/>
  <c i="2" r="BK339"/>
  <c r="J235"/>
  <c i="3" r="J188"/>
  <c r="J354"/>
  <c r="BK318"/>
  <c i="2" r="J326"/>
  <c r="J150"/>
  <c i="3" r="J498"/>
  <c r="BK107"/>
  <c r="J418"/>
  <c r="J112"/>
  <c i="2" r="J123"/>
  <c r="BK230"/>
  <c i="3" r="J445"/>
  <c r="BK423"/>
  <c i="2" r="J299"/>
  <c r="BK275"/>
  <c r="J95"/>
  <c i="3" r="BK413"/>
  <c r="J395"/>
  <c r="BK140"/>
  <c i="2" r="BK356"/>
  <c r="BK136"/>
  <c r="J116"/>
  <c i="3" r="BK486"/>
  <c r="BK471"/>
  <c r="J492"/>
  <c r="J304"/>
  <c r="BK236"/>
  <c r="J413"/>
  <c r="J495"/>
  <c r="BK160"/>
  <c i="2" r="BK293"/>
  <c r="J209"/>
  <c r="BK156"/>
  <c i="3" r="J166"/>
  <c r="BK457"/>
  <c i="2" r="J336"/>
  <c r="J329"/>
  <c r="J251"/>
  <c i="3" r="J483"/>
  <c r="J486"/>
  <c i="2" r="J333"/>
  <c r="BK336"/>
  <c r="J170"/>
  <c i="3" r="BK329"/>
  <c r="J307"/>
  <c i="2" r="J307"/>
  <c r="BK105"/>
  <c r="BK177"/>
  <c i="3" r="J449"/>
  <c r="BK336"/>
  <c i="2" r="J268"/>
  <c r="BK189"/>
  <c i="3" r="BK307"/>
  <c r="J122"/>
  <c r="J361"/>
  <c r="BK188"/>
  <c r="J184"/>
  <c r="J190"/>
  <c r="J368"/>
  <c r="J283"/>
  <c i="2" r="J282"/>
  <c r="BK160"/>
  <c i="3" r="BK374"/>
  <c r="J214"/>
  <c r="J402"/>
  <c r="BK101"/>
  <c r="BK445"/>
  <c r="J263"/>
  <c r="BK223"/>
  <c i="2" l="1" r="BK181"/>
  <c r="J181"/>
  <c r="J62"/>
  <c r="BK234"/>
  <c r="J234"/>
  <c r="J63"/>
  <c r="R234"/>
  <c r="T298"/>
  <c r="R325"/>
  <c i="3" r="BK201"/>
  <c r="J201"/>
  <c r="J62"/>
  <c r="P288"/>
  <c i="2" r="P89"/>
  <c r="BK245"/>
  <c r="J245"/>
  <c r="J64"/>
  <c r="P298"/>
  <c r="R332"/>
  <c i="3" r="T89"/>
  <c r="T288"/>
  <c i="2" r="T89"/>
  <c r="R245"/>
  <c r="BK325"/>
  <c r="J325"/>
  <c r="J66"/>
  <c r="T325"/>
  <c i="3" r="R89"/>
  <c r="BK335"/>
  <c r="J335"/>
  <c r="J64"/>
  <c r="R438"/>
  <c i="2" r="R89"/>
  <c r="P245"/>
  <c r="BK332"/>
  <c r="J332"/>
  <c r="J67"/>
  <c i="3" r="BK89"/>
  <c r="J89"/>
  <c r="J61"/>
  <c r="T201"/>
  <c r="R288"/>
  <c r="BK438"/>
  <c r="J438"/>
  <c r="J65"/>
  <c r="T475"/>
  <c i="2" r="T181"/>
  <c r="P234"/>
  <c r="BK298"/>
  <c r="J298"/>
  <c r="J65"/>
  <c r="P325"/>
  <c i="3" r="P89"/>
  <c r="BK288"/>
  <c r="J288"/>
  <c r="J63"/>
  <c r="T335"/>
  <c r="P475"/>
  <c r="P482"/>
  <c i="2" r="BK89"/>
  <c r="J89"/>
  <c r="J61"/>
  <c r="P181"/>
  <c r="T245"/>
  <c r="T332"/>
  <c i="3" r="R201"/>
  <c r="R335"/>
  <c r="P438"/>
  <c r="BK475"/>
  <c r="J475"/>
  <c r="J66"/>
  <c r="R475"/>
  <c r="T482"/>
  <c i="2" r="R181"/>
  <c r="T234"/>
  <c r="R298"/>
  <c r="P332"/>
  <c i="3" r="P201"/>
  <c r="P335"/>
  <c r="T438"/>
  <c r="BK482"/>
  <c r="J482"/>
  <c r="J67"/>
  <c r="R482"/>
  <c i="2" r="BK88"/>
  <c r="J88"/>
  <c r="J60"/>
  <c i="3" r="J52"/>
  <c r="BE132"/>
  <c r="BE253"/>
  <c r="BE258"/>
  <c r="BE307"/>
  <c r="BE341"/>
  <c r="BE388"/>
  <c r="BE413"/>
  <c r="BE423"/>
  <c r="BE471"/>
  <c r="F55"/>
  <c r="BE101"/>
  <c r="BE107"/>
  <c r="BE112"/>
  <c r="BE122"/>
  <c r="BE140"/>
  <c r="BE176"/>
  <c r="BE242"/>
  <c r="BE263"/>
  <c r="BE336"/>
  <c r="BE378"/>
  <c r="BE418"/>
  <c r="BE439"/>
  <c r="BE504"/>
  <c r="BE150"/>
  <c r="BE207"/>
  <c r="BE228"/>
  <c r="BE236"/>
  <c r="BE295"/>
  <c r="BE354"/>
  <c r="BE428"/>
  <c r="BE433"/>
  <c r="BE453"/>
  <c r="E77"/>
  <c r="BE117"/>
  <c r="BE223"/>
  <c r="BE289"/>
  <c r="BE313"/>
  <c r="BE329"/>
  <c r="BE350"/>
  <c r="BE357"/>
  <c r="BE457"/>
  <c r="BE464"/>
  <c r="BE486"/>
  <c r="BE90"/>
  <c r="BE96"/>
  <c r="BE172"/>
  <c r="BE188"/>
  <c r="BE202"/>
  <c r="BE232"/>
  <c r="BE300"/>
  <c r="BE318"/>
  <c r="BE324"/>
  <c r="BE368"/>
  <c r="BE402"/>
  <c r="BE407"/>
  <c r="BE445"/>
  <c r="BE483"/>
  <c r="BE489"/>
  <c r="BE495"/>
  <c r="BE160"/>
  <c r="BE166"/>
  <c r="BE184"/>
  <c r="BE190"/>
  <c r="BE197"/>
  <c r="BE214"/>
  <c r="BE248"/>
  <c r="BE273"/>
  <c r="BE278"/>
  <c r="BE283"/>
  <c r="BE304"/>
  <c r="BE345"/>
  <c r="BE361"/>
  <c r="BE374"/>
  <c r="BE383"/>
  <c r="BE395"/>
  <c r="BE449"/>
  <c r="BE476"/>
  <c r="BE479"/>
  <c r="BE492"/>
  <c r="BE498"/>
  <c r="BE507"/>
  <c i="2" r="J81"/>
  <c r="BE105"/>
  <c r="BE129"/>
  <c r="BE150"/>
  <c r="BE172"/>
  <c r="BE230"/>
  <c r="BE246"/>
  <c r="BE256"/>
  <c r="E48"/>
  <c r="BE144"/>
  <c r="BE170"/>
  <c r="BE189"/>
  <c r="BE220"/>
  <c r="BE235"/>
  <c r="F55"/>
  <c r="BE160"/>
  <c r="BE204"/>
  <c r="BE214"/>
  <c r="BE100"/>
  <c r="BE110"/>
  <c r="BE136"/>
  <c r="BE116"/>
  <c r="BE123"/>
  <c r="BE194"/>
  <c r="BE240"/>
  <c r="BE199"/>
  <c r="BE209"/>
  <c r="BE261"/>
  <c r="BE275"/>
  <c r="BE287"/>
  <c r="BE293"/>
  <c r="BE307"/>
  <c r="BE320"/>
  <c r="BE333"/>
  <c r="BE353"/>
  <c r="BE356"/>
  <c r="BE95"/>
  <c r="BE177"/>
  <c r="BE182"/>
  <c r="BE225"/>
  <c r="BE282"/>
  <c r="BE314"/>
  <c r="BE326"/>
  <c r="BE329"/>
  <c r="BE336"/>
  <c r="BE90"/>
  <c r="BE156"/>
  <c r="BE166"/>
  <c r="BE251"/>
  <c r="BE268"/>
  <c r="BE299"/>
  <c r="BE303"/>
  <c r="BE339"/>
  <c r="BE342"/>
  <c r="BE345"/>
  <c r="BE348"/>
  <c i="3" r="J34"/>
  <c i="1" r="AW56"/>
  <c i="2" r="F35"/>
  <c i="1" r="BB55"/>
  <c i="2" r="J34"/>
  <c i="1" r="AW55"/>
  <c i="2" r="F37"/>
  <c i="1" r="BD55"/>
  <c i="2" r="F36"/>
  <c i="1" r="BC55"/>
  <c i="2" r="F34"/>
  <c i="1" r="BA55"/>
  <c i="3" r="F36"/>
  <c i="1" r="BC56"/>
  <c i="3" r="F35"/>
  <c i="1" r="BB56"/>
  <c i="3" r="F34"/>
  <c i="1" r="BA56"/>
  <c i="3" r="F37"/>
  <c i="1" r="BD56"/>
  <c i="3" l="1" r="T88"/>
  <c r="T87"/>
  <c r="P88"/>
  <c r="P87"/>
  <c i="1" r="AU56"/>
  <c i="2" r="R88"/>
  <c r="R87"/>
  <c r="P88"/>
  <c r="P87"/>
  <c i="1" r="AU55"/>
  <c i="3" r="R88"/>
  <c r="R87"/>
  <c i="2" r="T88"/>
  <c r="T87"/>
  <c i="3" r="BK88"/>
  <c r="J88"/>
  <c r="J60"/>
  <c i="2" r="BK87"/>
  <c r="J87"/>
  <c r="F33"/>
  <c i="1" r="AZ55"/>
  <c r="BD54"/>
  <c r="W33"/>
  <c i="2" r="J30"/>
  <c i="1" r="AG55"/>
  <c r="BB54"/>
  <c r="W31"/>
  <c i="3" r="J33"/>
  <c i="1" r="AV56"/>
  <c r="AT56"/>
  <c r="BC54"/>
  <c r="W32"/>
  <c i="3" r="F33"/>
  <c i="1" r="AZ56"/>
  <c i="2" r="J33"/>
  <c i="1" r="AV55"/>
  <c r="AT55"/>
  <c r="BA54"/>
  <c r="W30"/>
  <c i="3" l="1" r="BK87"/>
  <c r="J87"/>
  <c r="J59"/>
  <c i="1" r="AN55"/>
  <c i="2" r="J59"/>
  <c r="J39"/>
  <c i="1" r="AU54"/>
  <c r="AW54"/>
  <c r="AK30"/>
  <c r="AY54"/>
  <c r="AX54"/>
  <c r="AZ54"/>
  <c r="W29"/>
  <c i="3" l="1" r="J30"/>
  <c i="1" r="AG56"/>
  <c r="AV54"/>
  <c r="AK29"/>
  <c i="3" l="1" r="J39"/>
  <c i="1" r="AN56"/>
  <c r="AG54"/>
  <c r="AT54"/>
  <c l="1" r="AN54"/>
  <c r="AK26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<sst xmlns="http://schemas.openxmlformats.org/spreadsheetml/2006/main">
  <si>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</si>
  <si>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</si>
  <si>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</si>
  <si>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</si>
  <si>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</si>
  <si>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{53638827-db83-4c7d-8b34-c31e8fcab1d1}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</si>
  <si>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</si>
  <si>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</si>
  <si>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</si>
  <si>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</si>
  <si>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</si>
  <si>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</si>
  <si>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</si>
  <si>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</si>
  <si>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2020/09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</si>
  <si>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</si>
  <si>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</si>
  <si>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Vinary, rekonstrukce místní komunikace a chodníků</t>
  </si>
  <si>
    <t>KSO:</t>
  </si>
  <si>
    <t>822 2</t>
  </si>
  <si>
    <t>CC-CZ:</t>
  </si>
  <si>
    <t>21121</t>
  </si>
  <si>
    <t>Místo:</t>
  </si>
  <si>
    <t>Vinary</t>
  </si>
  <si>
    <t>Datum:</t>
  </si>
  <si>
    <t>1. 10. 2021</t>
  </si>
  <si>
    <t>CZ-CPV:</t>
  </si>
  <si>
    <t>45000000-7</t>
  </si>
  <si>
    <t>CZ-CPA:</t>
  </si>
  <si>
    <t>42.11.1</t>
  </si>
  <si>
    <t>Zadavatel:</t>
  </si>
  <si>
    <t>IČ:</t>
  </si>
  <si>
    <t>00269751</t>
  </si>
  <si>
    <t>Obec Vinary</t>
  </si>
  <si>
    <t>DIČ:</t>
  </si>
  <si>
    <t>CZ00269751</t>
  </si>
  <si>
    <t>Uchazeč:</t>
  </si>
  <si>
    <t>Vyplň údaj</t>
  </si>
  <si>
    <t>Projektant:</t>
  </si>
  <si>
    <t>71385789</t>
  </si>
  <si>
    <t>Martin Toms</t>
  </si>
  <si>
    <t/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</si>
  <si>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</si>
  <si>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</si>
  <si>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</si>
  <si>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</si>
  <si>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</si>
  <si>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</si>
  <si>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</si>
  <si>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</si>
  <si>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</si>
  <si>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</si>
  <si>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</si>
  <si>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</si>
  <si>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</si>
  <si>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</si>
  <si>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</si>
  <si>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</si>
  <si>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</si>
  <si>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</si>
  <si>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</si>
  <si>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</si>
  <si>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</si>
  <si>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</si>
  <si>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</si>
  <si>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</si>
  <si>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</si>
  <si>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</si>
  <si>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</si>
  <si>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</si>
  <si>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</si>
  <si>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</si>
  <si>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</si>
  <si>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</si>
  <si>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</si>
  <si>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</si>
  <si>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</si>
  <si>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</si>
  <si>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</si>
  <si>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</si>
  <si>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</si>
  <si>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</si>
  <si>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</si>
  <si>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</si>
  <si>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</si>
  <si>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NN</t>
  </si>
  <si>
    <t>Neuznatelné náklady</t>
  </si>
  <si>
    <t>STA</t>
  </si>
  <si>
    <t>1</t>
  </si>
  <si>
    <t>{4b73db25-e81e-456d-b0d7-916d2ba46057}</t>
  </si>
  <si>
    <t>2</t>
  </si>
  <si>
    <t>UN</t>
  </si>
  <si>
    <t>Uznatelné náklady</t>
  </si>
  <si>
    <t>{f43475c3-2ae2-4950-a28d-e7cfc871ba9f}</t>
  </si>
  <si>
    <t>dla30</t>
  </si>
  <si>
    <t>Plocha rozebrané dlažby 30/30</t>
  </si>
  <si>
    <t>m2</t>
  </si>
  <si>
    <t>244,2</t>
  </si>
  <si>
    <t>dlazd</t>
  </si>
  <si>
    <t>Plocha rozebrané zámkové dlažby</t>
  </si>
  <si>
    <t>170,2</t>
  </si>
  <si>
    <t>KRYCÍ LIST SOUPISU PRACÍ</t>
  </si>
  <si>
    <t>drn</t>
  </si>
  <si>
    <t>Plocha sejmutí drnu</t>
  </si>
  <si>
    <t>28,5</t>
  </si>
  <si>
    <t>chod</t>
  </si>
  <si>
    <t>Plocha nového chodníku</t>
  </si>
  <si>
    <t>273,9</t>
  </si>
  <si>
    <t>chodinv</t>
  </si>
  <si>
    <t>Plocha dlažby pro invalidy v chodníku</t>
  </si>
  <si>
    <t>10,71</t>
  </si>
  <si>
    <t>kam20</t>
  </si>
  <si>
    <t>Plocha odstraněného kameniva 20 cm</t>
  </si>
  <si>
    <t>414,4</t>
  </si>
  <si>
    <t>Objekt:</t>
  </si>
  <si>
    <t>obrch</t>
  </si>
  <si>
    <t>Délka zahradních obrub</t>
  </si>
  <si>
    <t>m</t>
  </si>
  <si>
    <t>196</t>
  </si>
  <si>
    <t>NN - Neuznatelné náklady</t>
  </si>
  <si>
    <t>obrpo</t>
  </si>
  <si>
    <t>Délka obrub přejezdových</t>
  </si>
  <si>
    <t>76,5</t>
  </si>
  <si>
    <t>obrpre</t>
  </si>
  <si>
    <t>Délka přechodových obrub</t>
  </si>
  <si>
    <t>24</t>
  </si>
  <si>
    <t>obrs</t>
  </si>
  <si>
    <t>Délka všech silničních obrub</t>
  </si>
  <si>
    <t>270</t>
  </si>
  <si>
    <t>obrsil</t>
  </si>
  <si>
    <t>Délka silničních obrub</t>
  </si>
  <si>
    <t>169,5</t>
  </si>
  <si>
    <t>odkop</t>
  </si>
  <si>
    <t>Kubatura odkopávek</t>
  </si>
  <si>
    <t>m3</t>
  </si>
  <si>
    <t>5,662</t>
  </si>
  <si>
    <t>sd15</t>
  </si>
  <si>
    <t>Plocha štěrků tl. 15 cm</t>
  </si>
  <si>
    <t>333,6</t>
  </si>
  <si>
    <t>sd20</t>
  </si>
  <si>
    <t>Plocha štěrkodrti tl. 20 cm</t>
  </si>
  <si>
    <t>3,5</t>
  </si>
  <si>
    <t>sutkus</t>
  </si>
  <si>
    <t>Hmotnost Kusovité suťi</t>
  </si>
  <si>
    <t>t</t>
  </si>
  <si>
    <t>166,383</t>
  </si>
  <si>
    <t>vjezd</t>
  </si>
  <si>
    <t>Plocha vjezdů</t>
  </si>
  <si>
    <t>41,6</t>
  </si>
  <si>
    <t>vjezdi</t>
  </si>
  <si>
    <t>Plocha dlažby pro nevidomé ve vjezdech</t>
  </si>
  <si>
    <t>18,1</t>
  </si>
  <si>
    <t>zel</t>
  </si>
  <si>
    <t>Plocha zeleně</t>
  </si>
  <si>
    <t>45,2</t>
  </si>
  <si>
    <t>zem</t>
  </si>
  <si>
    <t>Kubatura odkopané zeminy</t>
  </si>
  <si>
    <t>91,392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</si>
  <si>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</si>
  <si>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</si>
  <si>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</si>
  <si>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</si>
  <si>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</si>
  <si>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</si>
  <si>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</si>
  <si>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</si>
  <si>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</si>
  <si>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</si>
  <si>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</si>
  <si>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</si>
  <si>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</si>
  <si>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</si>
  <si>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</si>
  <si>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</si>
  <si>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</si>
  <si>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</si>
  <si>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</si>
  <si>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</si>
  <si>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</si>
  <si>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</si>
  <si>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</si>
  <si>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</si>
  <si>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</si>
  <si>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</si>
  <si>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</si>
  <si>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</si>
  <si>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</si>
  <si>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</si>
  <si>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</si>
  <si>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</si>
  <si>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</si>
  <si>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CS ÚRS 2021 02</t>
  </si>
  <si>
    <t>4</t>
  </si>
  <si>
    <t>-2064353923</t>
  </si>
  <si>
    <t>PP</t>
  </si>
  <si>
    <t>Sejmutí drnu tl. do 100 mm, v jakékoliv ploše</t>
  </si>
  <si>
    <t>Online PSC</t>
  </si>
  <si>
    <t>https://podminky.urs.cz/item/CS_URS_2021_02/111301111</t>
  </si>
  <si>
    <t>VV</t>
  </si>
  <si>
    <t>"chodník" 28,5</t>
  </si>
  <si>
    <t>Součet</t>
  </si>
  <si>
    <t>113106121</t>
  </si>
  <si>
    <t>Rozebrání dlažeb z betonových nebo kamenných dlaždic komunikací pro pěší ručně</t>
  </si>
  <si>
    <t>-53493740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</si>
  <si>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</si>
  <si>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https://podminky.urs.cz/item/CS_URS_2021_02/113106121</t>
  </si>
  <si>
    <t>"dlažba 30/30" 31,6+86,2+126,4</t>
  </si>
  <si>
    <t>3</t>
  </si>
  <si>
    <t>113106123</t>
  </si>
  <si>
    <t>Rozebrání dlažeb ze zámkových dlaždic komunikací pro pěší ručně</t>
  </si>
  <si>
    <t>74261218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</si>
  <si>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</si>
  <si>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https://podminky.urs.cz/item/CS_URS_2021_02/113106123</t>
  </si>
  <si>
    <t>"zámková dlažba" 158,2+12</t>
  </si>
  <si>
    <t>113107322</t>
  </si>
  <si>
    <t>Odstranění podkladu z kameniva drceného tl přes 100 do 200 mm strojně pl do 50 m2</t>
  </si>
  <si>
    <t>1275205286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</si>
  <si>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</si>
  <si>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https://podminky.urs.cz/item/CS_URS_2021_02/113107322</t>
  </si>
  <si>
    <t>"pod chodníkem" dla30 + dlazd</t>
  </si>
  <si>
    <t>5</t>
  </si>
  <si>
    <t>113202111</t>
  </si>
  <si>
    <t>Vytrhání obrub krajníků obrubníků stojatých</t>
  </si>
  <si>
    <t>1934226855</t>
  </si>
  <si>
    <t>Vytrhání obrub s vybouráním lože, s přemístěním hmot na skládku na vzdálenost do 3 m nebo s naložením na dopravní prostředek z krajníků nebo obrubníků stojatých</t>
  </si>
  <si>
    <t>https://podminky.urs.cz/item/CS_URS_2021_02/113202111</t>
  </si>
  <si>
    <t>"silniční" 88+48+87</t>
  </si>
  <si>
    <t>"zahradní" 5+6+40+12+2+2+2</t>
  </si>
  <si>
    <t>6</t>
  </si>
  <si>
    <t>122151402</t>
  </si>
  <si>
    <t>Vykopávky v zemníku na suchu v hornině třídy těžitelnosti I skupiny 1 a 2 objem do 50 m3 strojně</t>
  </si>
  <si>
    <t>-271426090</t>
  </si>
  <si>
    <t>Vykopávky v zemnících na suchu strojně zapažených i nezapažených v hornině třídy těžitelnosti I skupiny 1 a 2 přes 20 do 50 m3</t>
  </si>
  <si>
    <t>https://podminky.urs.cz/item/CS_URS_2021_02/122151402</t>
  </si>
  <si>
    <t>"mezideponie štěrků a recyklátu"</t>
  </si>
  <si>
    <t>sd15*0,15</t>
  </si>
  <si>
    <t>sd20*0,2</t>
  </si>
  <si>
    <t>7</t>
  </si>
  <si>
    <t>122252203</t>
  </si>
  <si>
    <t>Odkopávky a prokopávky nezapažené pro silnice a dálnice v hornině třídy těžitelnosti I objem do 100 m3 strojně</t>
  </si>
  <si>
    <t>-432228682</t>
  </si>
  <si>
    <t>Odkopávky a prokopávky nezapažené pro silnice a dálnice strojně v hornině třídy těžitelnosti I do 100 m3</t>
  </si>
  <si>
    <t>https://podminky.urs.cz/item/CS_URS_2021_02/122252203</t>
  </si>
  <si>
    <t>"pro chodník" 15,9*0,15</t>
  </si>
  <si>
    <t>"pro vjezd" 11,3*0,29</t>
  </si>
  <si>
    <t>8</t>
  </si>
  <si>
    <t>162351104</t>
  </si>
  <si>
    <t>Vodorovné přemístění přes 500 do 1000 m výkopku/sypaniny z horniny třídy těžitelnosti I skupiny 1 až 3</t>
  </si>
  <si>
    <t>-1153627187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</si>
  <si>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</si>
  <si>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https://podminky.urs.cz/item/CS_URS_2021_02/162351104</t>
  </si>
  <si>
    <t>9</t>
  </si>
  <si>
    <t>162751117</t>
  </si>
  <si>
    <t>Vodorovné přemístění přes 9 000 do 10000 m výkopku/sypaniny z horniny třídy těžitelnosti I skupiny 1 až 3</t>
  </si>
  <si>
    <t>-1734633500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</si>
  <si>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</si>
  <si>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https://podminky.urs.cz/item/CS_URS_2021_02/162751117</t>
  </si>
  <si>
    <t>"skládka Netřebice - zemina a kamení (33 km)"</t>
  </si>
  <si>
    <t>"drn" drn*0,1</t>
  </si>
  <si>
    <t>"kamenivo 20 cm" kam20*0,2</t>
  </si>
  <si>
    <t>10</t>
  </si>
  <si>
    <t>162751119</t>
  </si>
  <si>
    <t>Příplatek k vodorovnému přemístění výkopku/sypaniny z horniny třídy těžitelnosti I skupiny 1 až 3 ZKD 1000 m přes 10000 m</t>
  </si>
  <si>
    <t>1428716458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</si>
  <si>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</si>
  <si>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https://podminky.urs.cz/item/CS_URS_2021_02/162751119</t>
  </si>
  <si>
    <t>zem*23</t>
  </si>
  <si>
    <t>11</t>
  </si>
  <si>
    <t>171201201</t>
  </si>
  <si>
    <t>Uložení sypaniny na skládky nebo meziskládky</t>
  </si>
  <si>
    <t>-1108324677</t>
  </si>
  <si>
    <t>Uložení sypaniny na skládky nebo meziskládky bez hutnění s upravením uložené sypaniny do předepsaného tvaru</t>
  </si>
  <si>
    <t>https://podminky.urs.cz/item/CS_URS_2021_02/171201201</t>
  </si>
  <si>
    <t>"mezideponie štěrků a recyklátu" sd15*0,15+sd20*0,2</t>
  </si>
  <si>
    <t>12</t>
  </si>
  <si>
    <t>171201231</t>
  </si>
  <si>
    <t>Poplatek za uložení zeminy a kamení na recyklační skládce (skládkovné) kód odpadu 17 05 04</t>
  </si>
  <si>
    <t>1874191276</t>
  </si>
  <si>
    <t>Poplatek za uložení stavebního odpadu na recyklační skládce (skládkovné) zeminy a kamení zatříděného do Katalogu odpadů pod kódem 17 05 04</t>
  </si>
  <si>
    <t>https://podminky.urs.cz/item/CS_URS_2021_02/171201231</t>
  </si>
  <si>
    <t>zem*2</t>
  </si>
  <si>
    <t>13</t>
  </si>
  <si>
    <t>181102302</t>
  </si>
  <si>
    <t>Úprava pláně pro silnice a dálnice v zářezech se zhutněním</t>
  </si>
  <si>
    <t>206863384</t>
  </si>
  <si>
    <t>Úprava pláně na stavbách silnic a dálnic strojně v zářezech mimo skalních se zhutněním</t>
  </si>
  <si>
    <t>https://podminky.urs.cz/item/CS_URS_2021_02/181102302</t>
  </si>
  <si>
    <t>"chodník" chod</t>
  </si>
  <si>
    <t>"Vjezdy" vjezd+vjezdi</t>
  </si>
  <si>
    <t>14</t>
  </si>
  <si>
    <t>181351003</t>
  </si>
  <si>
    <t>Rozprostření ornice tl vrstvy do 200 mm pl do 100 m2 v rovině nebo ve svahu do 1:5 strojně</t>
  </si>
  <si>
    <t>-905834697</t>
  </si>
  <si>
    <t>Rozprostření a urovnání ornice v rovině nebo ve svahu sklonu do 1:5 strojně při souvislé ploše do 100 m2, tl. vrstvy do 200 mm</t>
  </si>
  <si>
    <t>https://podminky.urs.cz/item/CS_URS_2021_02/181351003</t>
  </si>
  <si>
    <t>M</t>
  </si>
  <si>
    <t>10364101</t>
  </si>
  <si>
    <t xml:space="preserve">zemina pro terénní úpravy -  ornice</t>
  </si>
  <si>
    <t>775179074</t>
  </si>
  <si>
    <t>16</t>
  </si>
  <si>
    <t>181411131</t>
  </si>
  <si>
    <t>Založení parkového trávníku výsevem pl do 1000 m2 v rovině a ve svahu do 1:5</t>
  </si>
  <si>
    <t>922652269</t>
  </si>
  <si>
    <t>Založení trávníku na půdě předem připravené plochy do 1000 m2 výsevem včetně utažení parkového v rovině nebo na svahu do 1:5</t>
  </si>
  <si>
    <t>https://podminky.urs.cz/item/CS_URS_2021_02/181411131</t>
  </si>
  <si>
    <t>"Chodník" 44,4+0,8</t>
  </si>
  <si>
    <t>17</t>
  </si>
  <si>
    <t>005724100</t>
  </si>
  <si>
    <t>osivo směs travní parková</t>
  </si>
  <si>
    <t>kg</t>
  </si>
  <si>
    <t>-517765056</t>
  </si>
  <si>
    <t>zel*0,25</t>
  </si>
  <si>
    <t>11,3*2,5 "Přepočtené koeficientem množství</t>
  </si>
  <si>
    <t>Komunikace pozemní</t>
  </si>
  <si>
    <t>18</t>
  </si>
  <si>
    <t>564851111</t>
  </si>
  <si>
    <t>Podklad ze štěrkodrtě ŠD tl 150 mm</t>
  </si>
  <si>
    <t>-1422856770</t>
  </si>
  <si>
    <t>Podklad ze štěrkodrti ŠD s rozprostřením a zhutněním, po zhutnění tl. 150 mm</t>
  </si>
  <si>
    <t>https://podminky.urs.cz/item/CS_URS_2021_02/564851111</t>
  </si>
  <si>
    <t>P</t>
  </si>
  <si>
    <t>Poznámka k položce:_x000d_
vrstvy komunikace ŠD fr. 0/32</t>
  </si>
  <si>
    <t>"Chodník" chod</t>
  </si>
  <si>
    <t>19</t>
  </si>
  <si>
    <t>564861111</t>
  </si>
  <si>
    <t>Podklad ze štěrkodrtě ŠD tl 200 mm</t>
  </si>
  <si>
    <t>1946860850</t>
  </si>
  <si>
    <t>Podklad ze štěrkodrti ŠD s rozprostřením a zhutněním, po zhutnění tl. 200 mm</t>
  </si>
  <si>
    <t>https://podminky.urs.cz/item/CS_URS_2021_02/564861111</t>
  </si>
  <si>
    <t>"Chodník" 3,5</t>
  </si>
  <si>
    <t>20</t>
  </si>
  <si>
    <t>567122111</t>
  </si>
  <si>
    <t>Podklad ze směsi stmelené cementem SC C 8/10 (KSC I) tl 120 mm</t>
  </si>
  <si>
    <t>1841503171</t>
  </si>
  <si>
    <t>Podklad ze směsi stmelené cementem SC bez dilatačních spár, s rozprostřením a zhutněním SC C 8/10 (KSC I), po zhutnění tl. 120 mm</t>
  </si>
  <si>
    <t>https://podminky.urs.cz/item/CS_URS_2021_02/567122111</t>
  </si>
  <si>
    <t>596211110</t>
  </si>
  <si>
    <t>Kladení zámkové dlažby komunikací pro pěší tl 60 mm skupiny A pl do 50 m2</t>
  </si>
  <si>
    <t>-2008619428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</si>
  <si>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</si>
  <si>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https://podminky.urs.cz/item/CS_URS_2021_02/596211110</t>
  </si>
  <si>
    <t>"chodník" 20,7+36,2+38,4+14,3+27,4+73,9+13,3+9,3+40,4</t>
  </si>
  <si>
    <t>22</t>
  </si>
  <si>
    <t>59245018</t>
  </si>
  <si>
    <t>dlažba tvar obdélník betonová 200x100x60mm přírodní</t>
  </si>
  <si>
    <t>-1629411393</t>
  </si>
  <si>
    <t>Poznámka k položce:_x000d_
spotřeba: 50 kus/m2</t>
  </si>
  <si>
    <t>(chod-chodinv)*1,05</t>
  </si>
  <si>
    <t>23</t>
  </si>
  <si>
    <t>59245006</t>
  </si>
  <si>
    <t>dlažba tvar obdélník betonová pro nevidomé 200x100x60mm barevná</t>
  </si>
  <si>
    <t>-126550081</t>
  </si>
  <si>
    <t>"varovné a signální pásy" (2+2,2+1,9+1,9+1,4+0,8)*1,05</t>
  </si>
  <si>
    <t>596211210</t>
  </si>
  <si>
    <t>Kladení zámkové dlažby komunikací pro pěší tl 80 mm skupiny A pl do 50 m2</t>
  </si>
  <si>
    <t>1155632676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</si>
  <si>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</si>
  <si>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https://podminky.urs.cz/item/CS_URS_2021_02/596211210</t>
  </si>
  <si>
    <t>"vjezd" 3,3+4,6+3,5+9,8+9,1+3+8,3</t>
  </si>
  <si>
    <t>"dlažba pro nevidomé" 1,9+2,3+2,3+2,8+4,2+1,9+2,7</t>
  </si>
  <si>
    <t>25</t>
  </si>
  <si>
    <t>59245020</t>
  </si>
  <si>
    <t>dlažba tvar obdélník betonová 200x100x80mm přírodní</t>
  </si>
  <si>
    <t>717161851</t>
  </si>
  <si>
    <t>vjezd*1,05</t>
  </si>
  <si>
    <t>26</t>
  </si>
  <si>
    <t>59245226</t>
  </si>
  <si>
    <t>dlažba tvar obdélník betonová pro nevidomé 200x100x80mm barevná</t>
  </si>
  <si>
    <t>875838972</t>
  </si>
  <si>
    <t>vjezdi*1,05</t>
  </si>
  <si>
    <t>27</t>
  </si>
  <si>
    <t>59212317</t>
  </si>
  <si>
    <t>dlaždice betonová pro nástupiště s varovným pásem sloučeným s vodící linií červená 495x400x60mm</t>
  </si>
  <si>
    <t>kus</t>
  </si>
  <si>
    <t>-2082292739</t>
  </si>
  <si>
    <t>4,5/0,5</t>
  </si>
  <si>
    <t>Trubní vedení</t>
  </si>
  <si>
    <t>28</t>
  </si>
  <si>
    <t>899231111</t>
  </si>
  <si>
    <t>Výšková úprava uličního vstupu nebo vpusti do 200 mm zvýšením mříže</t>
  </si>
  <si>
    <t>-873078870</t>
  </si>
  <si>
    <t>https://podminky.urs.cz/item/CS_URS_2021_02/899231111</t>
  </si>
  <si>
    <t>"chodník" 1</t>
  </si>
  <si>
    <t>29</t>
  </si>
  <si>
    <t>899331111</t>
  </si>
  <si>
    <t>Výšková úprava uličního vstupu nebo vpusti do 200 mm zvýšením poklopu</t>
  </si>
  <si>
    <t>-1927727678</t>
  </si>
  <si>
    <t>https://podminky.urs.cz/item/CS_URS_2021_02/899331111</t>
  </si>
  <si>
    <t>Ostatní konstrukce a práce, bourání</t>
  </si>
  <si>
    <t>30</t>
  </si>
  <si>
    <t>915321115</t>
  </si>
  <si>
    <t>Předformátované vodorovné dopravní značení vodící pás pro slabozraké</t>
  </si>
  <si>
    <t>-8966691</t>
  </si>
  <si>
    <t>Vodorovné značení předformovaným termoplastem vodící pás pro slabozraké z 6 proužků</t>
  </si>
  <si>
    <t>https://podminky.urs.cz/item/CS_URS_2021_02/915321115</t>
  </si>
  <si>
    <t>6,2+5,7</t>
  </si>
  <si>
    <t>31</t>
  </si>
  <si>
    <t>915611111</t>
  </si>
  <si>
    <t>Předznačení vodorovného liniového značení</t>
  </si>
  <si>
    <t>1732679157</t>
  </si>
  <si>
    <t>Předznačení pro vodorovné značení stříkané barvou nebo prováděné z nátěrových hmot liniové dělicí čáry, vodicí proužky</t>
  </si>
  <si>
    <t>https://podminky.urs.cz/item/CS_URS_2021_02/915611111</t>
  </si>
  <si>
    <t>"linie přechodů" 6*(6,2+5,7)</t>
  </si>
  <si>
    <t>32</t>
  </si>
  <si>
    <t>916131213</t>
  </si>
  <si>
    <t>Osazení silničního obrubníku betonového stojatého s boční opěrou do lože z betonu prostého</t>
  </si>
  <si>
    <t>-1195058891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</si>
  <si>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</si>
  <si>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https://podminky.urs.cz/item/CS_URS_2021_02/916131213</t>
  </si>
  <si>
    <t>obrsil+obrpre+obrpo</t>
  </si>
  <si>
    <t>33</t>
  </si>
  <si>
    <t>59217031</t>
  </si>
  <si>
    <t>obrubník betonový silniční 1000x150x250mm</t>
  </si>
  <si>
    <t>584953009</t>
  </si>
  <si>
    <t>"podél MKA" 47,5+16+8+22,5+4+6,5+5,5+8,5+11,5+9,5+27,5</t>
  </si>
  <si>
    <t>"Chodník" 2,5</t>
  </si>
  <si>
    <t>Mezisoučet</t>
  </si>
  <si>
    <t>obrsil*0,05</t>
  </si>
  <si>
    <t>34</t>
  </si>
  <si>
    <t>59217032</t>
  </si>
  <si>
    <t>obrubník betonový silniční 1000x150x150mm</t>
  </si>
  <si>
    <t>1521525806</t>
  </si>
  <si>
    <t>"podél MKA" 6,5+4+4+3+2+2+5+3+9</t>
  </si>
  <si>
    <t>"Chodník" 4,5+4,5+4,5+6+9,5+3,5+5,5</t>
  </si>
  <si>
    <t>obrpo*0,05</t>
  </si>
  <si>
    <t>35</t>
  </si>
  <si>
    <t>59217030</t>
  </si>
  <si>
    <t>obrubník betonový silniční přechodový 1000x150x150-250mm</t>
  </si>
  <si>
    <t>1395564105</t>
  </si>
  <si>
    <t>"Levý" 13</t>
  </si>
  <si>
    <t>"Pravý" 11</t>
  </si>
  <si>
    <t>obrpre*0,05</t>
  </si>
  <si>
    <t>36</t>
  </si>
  <si>
    <t>916231213</t>
  </si>
  <si>
    <t>Osazení chodníkového obrubníku betonového stojatého s boční opěrou do lože z betonu prostého</t>
  </si>
  <si>
    <t>2136022844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</si>
  <si>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</si>
  <si>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https://podminky.urs.cz/item/CS_URS_2021_02/916231213</t>
  </si>
  <si>
    <t>37</t>
  </si>
  <si>
    <t>59217003</t>
  </si>
  <si>
    <t>obrubník betonový zahradní 500x50x250mm</t>
  </si>
  <si>
    <t>1686700837</t>
  </si>
  <si>
    <t>"Chodník" 11+24,5+10+22+52+2+1+1,5+8,5+7,5+30+1+25</t>
  </si>
  <si>
    <t>obrch*0,05</t>
  </si>
  <si>
    <t>38</t>
  </si>
  <si>
    <t>916991121</t>
  </si>
  <si>
    <t>Lože pod obrubníky, krajníky nebo obruby z dlažebních kostek z betonu prostého</t>
  </si>
  <si>
    <t>-1725503730</t>
  </si>
  <si>
    <t>Lože pod obrubníky, krajníky nebo obruby z dlažebních kostek z betonu prostého</t>
  </si>
  <si>
    <t>https://podminky.urs.cz/item/CS_URS_2021_02/916991121</t>
  </si>
  <si>
    <t>(obrs+obrch)*0,5*0,1</t>
  </si>
  <si>
    <t>997</t>
  </si>
  <si>
    <t>Přesun sutě</t>
  </si>
  <si>
    <t>39</t>
  </si>
  <si>
    <t>997221561</t>
  </si>
  <si>
    <t>Vodorovná doprava suti z kusových materiálů do 1 km</t>
  </si>
  <si>
    <t>-1096706524</t>
  </si>
  <si>
    <t>Vodorovná doprava suti bez naložení, ale se složením a s hrubým urovnáním z kusových materiálů, na vzdálenost do 1 km</t>
  </si>
  <si>
    <t>https://podminky.urs.cz/item/CS_URS_2021_02/997221561</t>
  </si>
  <si>
    <t>40</t>
  </si>
  <si>
    <t>997221569</t>
  </si>
  <si>
    <t>Příplatek ZKD 1 km u vodorovné dopravy suti z kusových materiálů</t>
  </si>
  <si>
    <t>-129053322</t>
  </si>
  <si>
    <t>Vodorovná doprava suti bez naložení, ale se složením a s hrubým urovnáním Příplatek k ceně za každý další i započatý 1 km přes 1 km</t>
  </si>
  <si>
    <t>https://podminky.urs.cz/item/CS_URS_2021_02/997221569</t>
  </si>
  <si>
    <t>sutkus*33</t>
  </si>
  <si>
    <t>41</t>
  </si>
  <si>
    <t>997221612</t>
  </si>
  <si>
    <t>Nakládání vybouraných hmot na dopravní prostředky pro vodorovnou dopravu</t>
  </si>
  <si>
    <t>2081690000</t>
  </si>
  <si>
    <t>Nakládání na dopravní prostředky pro vodorovnou dopravu vybouraných hmot</t>
  </si>
  <si>
    <t>https://podminky.urs.cz/item/CS_URS_2021_02/997221612</t>
  </si>
  <si>
    <t>"Dlažba 30/30" 62,271</t>
  </si>
  <si>
    <t>"Dlažba zámková" 44,252</t>
  </si>
  <si>
    <t>"Obruby" 59,86</t>
  </si>
  <si>
    <t>42</t>
  </si>
  <si>
    <t>997221861</t>
  </si>
  <si>
    <t>Poplatek za uložení stavebního odpadu na recyklační skládce (skládkovné) z prostého betonu pod kódem 17 01 01</t>
  </si>
  <si>
    <t>901670793</t>
  </si>
  <si>
    <t>Poplatek za uložení stavebního odpadu na recyklační skládce (skládkovné) z prostého betonu zatříděného do Katalogu odpadů pod kódem 17 01 01</t>
  </si>
  <si>
    <t>https://podminky.urs.cz/item/CS_URS_2021_02/997221861</t>
  </si>
  <si>
    <t>43</t>
  </si>
  <si>
    <t>997221862</t>
  </si>
  <si>
    <t>Poplatek za uložení stavebního odpadu na recyklační skládce (skládkovné) z armovaného betonu pod kódem 17 01 01</t>
  </si>
  <si>
    <t>901652513</t>
  </si>
  <si>
    <t>Poplatek za uložení stavebního odpadu na recyklační skládce (skládkovné) z armovaného betonu zatříděného do Katalogu odpadů pod kódem 17 01 01</t>
  </si>
  <si>
    <t>https://podminky.urs.cz/item/CS_URS_2021_02/997221862</t>
  </si>
  <si>
    <t>998</t>
  </si>
  <si>
    <t>Přesun hmot</t>
  </si>
  <si>
    <t>44</t>
  </si>
  <si>
    <t>998225111</t>
  </si>
  <si>
    <t>Přesun hmot pro pozemní komunikace s krytem z kamene, monolitickým betonovým nebo živičným</t>
  </si>
  <si>
    <t>-225116700</t>
  </si>
  <si>
    <t>Přesun hmot pro komunikace s krytem z kameniva, monolitickým betonovým nebo živičným dopravní vzdálenost do 200 m jakékoliv délky objektu</t>
  </si>
  <si>
    <t>https://podminky.urs.cz/item/CS_URS_2021_02/998225111</t>
  </si>
  <si>
    <t>45</t>
  </si>
  <si>
    <t>998225191</t>
  </si>
  <si>
    <t>Příplatek k přesunu hmot pro pozemní komunikace s krytem z kamene, živičným, betonovým do 1000 m</t>
  </si>
  <si>
    <t>-749666736</t>
  </si>
  <si>
    <t>Přesun hmot pro komunikace s krytem z kameniva, monolitickým betonovým nebo živičným Příplatek k ceně za zvětšený přesun přes vymezenou největší dopravní vzdálenost do 1000 m</t>
  </si>
  <si>
    <t>https://podminky.urs.cz/item/CS_URS_2021_02/998225191</t>
  </si>
  <si>
    <t>VRN</t>
  </si>
  <si>
    <t>Vedlejší rozpočtové náklady</t>
  </si>
  <si>
    <t>46</t>
  </si>
  <si>
    <t>012103000</t>
  </si>
  <si>
    <t>Geodetické práce před výstavbou</t>
  </si>
  <si>
    <t>kpl</t>
  </si>
  <si>
    <t>1024</t>
  </si>
  <si>
    <t>1466182420</t>
  </si>
  <si>
    <t>https://podminky.urs.cz/item/CS_URS_2021_02/012103000</t>
  </si>
  <si>
    <t>47</t>
  </si>
  <si>
    <t>012303000</t>
  </si>
  <si>
    <t>Geodetické práce po výstavbě</t>
  </si>
  <si>
    <t>-1809451120</t>
  </si>
  <si>
    <t>https://podminky.urs.cz/item/CS_URS_2021_02/012303000</t>
  </si>
  <si>
    <t>48</t>
  </si>
  <si>
    <t>012403000</t>
  </si>
  <si>
    <t>Kartografické práce</t>
  </si>
  <si>
    <t>-446625017</t>
  </si>
  <si>
    <t>https://podminky.urs.cz/item/CS_URS_2021_02/012403000</t>
  </si>
  <si>
    <t>49</t>
  </si>
  <si>
    <t>013254000</t>
  </si>
  <si>
    <t>Dokumentace skutečného provedení stavby</t>
  </si>
  <si>
    <t>1844786450</t>
  </si>
  <si>
    <t>https://podminky.urs.cz/item/CS_URS_2021_02/013254000</t>
  </si>
  <si>
    <t>50</t>
  </si>
  <si>
    <t>030001000</t>
  </si>
  <si>
    <t>Zařízení staveniště</t>
  </si>
  <si>
    <t>125597256</t>
  </si>
  <si>
    <t>https://podminky.urs.cz/item/CS_URS_2021_02/030001000</t>
  </si>
  <si>
    <t>51</t>
  </si>
  <si>
    <t>043134000</t>
  </si>
  <si>
    <t>Zkoušky zatěžovací</t>
  </si>
  <si>
    <t>ks</t>
  </si>
  <si>
    <t>206816351</t>
  </si>
  <si>
    <t>https://podminky.urs.cz/item/CS_URS_2021_02/043134000</t>
  </si>
  <si>
    <t>"Chodník" 2*2</t>
  </si>
  <si>
    <t>52</t>
  </si>
  <si>
    <t>072103001</t>
  </si>
  <si>
    <t>Projednání DIO a zajištění DIR komunikace II.a III. třídy</t>
  </si>
  <si>
    <t>-396916878</t>
  </si>
  <si>
    <t>https://podminky.urs.cz/item/CS_URS_2021_02/072103001</t>
  </si>
  <si>
    <t>53</t>
  </si>
  <si>
    <t>072103011</t>
  </si>
  <si>
    <t>Zajištění DIO komunikace II. a III. třídy</t>
  </si>
  <si>
    <t>334768583</t>
  </si>
  <si>
    <t>https://podminky.urs.cz/item/CS_URS_2021_02/072103011</t>
  </si>
  <si>
    <t>ACO</t>
  </si>
  <si>
    <t>Plocha krytu z ACO 11</t>
  </si>
  <si>
    <t>1556,6</t>
  </si>
  <si>
    <t>ACOA</t>
  </si>
  <si>
    <t>Plocha ACO komunikace A</t>
  </si>
  <si>
    <t>917,8</t>
  </si>
  <si>
    <t>ACOB</t>
  </si>
  <si>
    <t>Plocha ACO komunikace B</t>
  </si>
  <si>
    <t>341,7</t>
  </si>
  <si>
    <t>ACOpod</t>
  </si>
  <si>
    <t>Plocha podkladů pod ACO</t>
  </si>
  <si>
    <t>1259,5</t>
  </si>
  <si>
    <t>494,3</t>
  </si>
  <si>
    <t>212,5</t>
  </si>
  <si>
    <t>kam50</t>
  </si>
  <si>
    <t>Plocha odstranění kameniva 50 cm</t>
  </si>
  <si>
    <t>1244,3</t>
  </si>
  <si>
    <t>UN - Uznatelné náklady</t>
  </si>
  <si>
    <t>kr20</t>
  </si>
  <si>
    <t>Plocha krajnic tl. 20 cm</t>
  </si>
  <si>
    <t>31,2</t>
  </si>
  <si>
    <t>74,5</t>
  </si>
  <si>
    <t>304,5</t>
  </si>
  <si>
    <t>230</t>
  </si>
  <si>
    <t>733,602</t>
  </si>
  <si>
    <t>pridA</t>
  </si>
  <si>
    <t>Délka přídlažby podél komunikace A</t>
  </si>
  <si>
    <t>291,3</t>
  </si>
  <si>
    <t>pridB</t>
  </si>
  <si>
    <t>Délka přídlažby podél komunikace B</t>
  </si>
  <si>
    <t>184,2</t>
  </si>
  <si>
    <t>prikop</t>
  </si>
  <si>
    <t>Délka pročištění příkopu</t>
  </si>
  <si>
    <t>32,5</t>
  </si>
  <si>
    <t>ps</t>
  </si>
  <si>
    <t>Plocha parkovacího stání</t>
  </si>
  <si>
    <t>33,2</t>
  </si>
  <si>
    <t>re25</t>
  </si>
  <si>
    <t>Plocha betonového recyklátu tl. 25 cm</t>
  </si>
  <si>
    <t>2019,16</t>
  </si>
  <si>
    <t>sd10</t>
  </si>
  <si>
    <t>Plocha štěrků tl. 10 cm</t>
  </si>
  <si>
    <t>1009,58</t>
  </si>
  <si>
    <t>391,985</t>
  </si>
  <si>
    <t>933,4</t>
  </si>
  <si>
    <t>spar</t>
  </si>
  <si>
    <t>Řezání živičného krytu a těsnění spar</t>
  </si>
  <si>
    <t>112,7</t>
  </si>
  <si>
    <t>28,594</t>
  </si>
  <si>
    <t>sutsyp</t>
  </si>
  <si>
    <t>Hmotnost suťi ze sypkých materiálů.</t>
  </si>
  <si>
    <t>151,057</t>
  </si>
  <si>
    <t>471,1</t>
  </si>
  <si>
    <t>1452,557</t>
  </si>
  <si>
    <t>1359685850</t>
  </si>
  <si>
    <t>"křižovatka" 22,5</t>
  </si>
  <si>
    <t>"MK" 60,6+48,8+48+114,9+12,7+104,9+13+13,4+27+15,9+11,3+1,3</t>
  </si>
  <si>
    <t>113107137</t>
  </si>
  <si>
    <t>Odstranění podkladu z betonu vyztuženého sítěmi tl přes 150 do 300 mm ručně</t>
  </si>
  <si>
    <t>973915927</t>
  </si>
  <si>
    <t>Odstranění podkladů nebo krytů ručně s přemístěním hmot na skládku na vzdálenost do 3 m nebo s naložením na dopravní prostředek z betonu vyztuženého sítěmi, o tl. vrstvy přes 150 do 300 mm</t>
  </si>
  <si>
    <t>https://podminky.urs.cz/item/CS_URS_2021_02/113107137</t>
  </si>
  <si>
    <t>5,7+7,1+3,3+3,2</t>
  </si>
  <si>
    <t>bet</t>
  </si>
  <si>
    <t>113107241</t>
  </si>
  <si>
    <t>Odstranění podkladu živičného tl 50 mm strojně pl přes 200 m2</t>
  </si>
  <si>
    <t>-1841601187</t>
  </si>
  <si>
    <t>Odstranění podkladů nebo krytů strojně plochy jednotlivě přes 200 m2 s přemístěním hmot na skládku na vzdálenost do 20 m nebo s naložením na dopravní prostředek živičných, o tl. vrstvy do 50 mm</t>
  </si>
  <si>
    <t>https://podminky.urs.cz/item/CS_URS_2021_02/113107241</t>
  </si>
  <si>
    <t>"křižovatka" 283</t>
  </si>
  <si>
    <t>"místní komunikace" 1258,4</t>
  </si>
  <si>
    <t>rec</t>
  </si>
  <si>
    <t>-1374350079</t>
  </si>
  <si>
    <t>"kryty" 190,4+15,9+4,9+1,3</t>
  </si>
  <si>
    <t>113107325</t>
  </si>
  <si>
    <t>Odstranění podkladu z kameniva drceného tl přes 400 do 500 mm strojně pl do 50 m2</t>
  </si>
  <si>
    <t>-1319982310</t>
  </si>
  <si>
    <t>Odstranění podkladů nebo krytů strojně plochy jednotlivě do 50 m2 s přemístěním hmot na skládku na vzdálenost do 3 m nebo s naložením na dopravní prostředek z kameniva hrubého drceného, o tl. vrstvy přes 400 do 500 mm</t>
  </si>
  <si>
    <t>https://podminky.urs.cz/item/CS_URS_2021_02/113107325</t>
  </si>
  <si>
    <t>1258,4-2,5-2-9,6</t>
  </si>
  <si>
    <t>1588102819</t>
  </si>
  <si>
    <t>"silniční" 57</t>
  </si>
  <si>
    <t>122151405</t>
  </si>
  <si>
    <t>Vykopávky v zemníku na suchu v hornině třídy těžitelnosti I skupiny 1 a 2 objem do 1000 m3 strojně</t>
  </si>
  <si>
    <t>-1853500458</t>
  </si>
  <si>
    <t>Vykopávky v zemnících na suchu strojně zapažených i nezapažených v hornině třídy těžitelnosti I skupiny 1 a 2 přes 500 do 1 000 m3</t>
  </si>
  <si>
    <t>https://podminky.urs.cz/item/CS_URS_2021_02/122151405</t>
  </si>
  <si>
    <t>sd10*0,1</t>
  </si>
  <si>
    <t>re25*0,25</t>
  </si>
  <si>
    <t>kr20*0,2</t>
  </si>
  <si>
    <t>122252205</t>
  </si>
  <si>
    <t>Odkopávky a prokopávky nezapažené pro silnice a dálnice v hornině třídy těžitelnosti I objem do 1000 m3 strojně</t>
  </si>
  <si>
    <t>1181466182</t>
  </si>
  <si>
    <t>Odkopávky a prokopávky nezapažené pro silnice a dálnice strojně v hornině třídy těžitelnosti I přes 500 do 1 000 m3</t>
  </si>
  <si>
    <t>https://podminky.urs.cz/item/CS_URS_2021_02/122252205</t>
  </si>
  <si>
    <t>"křižovatka" 22,5*0,1</t>
  </si>
  <si>
    <t>"pro sanaci na MK A" (917,8+pridA*0,25)*1,1*0,5</t>
  </si>
  <si>
    <t>"pro konstrukci MK B pod ŠD" 158,9+21,3</t>
  </si>
  <si>
    <t>"pro Parkovací stání" ps*0,19</t>
  </si>
  <si>
    <t>-1001562543</t>
  </si>
  <si>
    <t>-1029281740</t>
  </si>
  <si>
    <t>"kamenivo 45 cm" kam50*0,5</t>
  </si>
  <si>
    <t>"Pročištění příkop" prikop*0,15</t>
  </si>
  <si>
    <t>-1468391479</t>
  </si>
  <si>
    <t>1506005072</t>
  </si>
  <si>
    <t>"mezideponie štěrků a recyklátu" sd10*0,1+sd15*0,15+sd20*0,2+re25*0,25+kr20*0,2</t>
  </si>
  <si>
    <t>-834583135</t>
  </si>
  <si>
    <t>-1514915982</t>
  </si>
  <si>
    <t>"MKA - parapláň" (917,8+(55,8+72,3+141,4+21,8)*0,25)*1,1</t>
  </si>
  <si>
    <t>"MKA - pláň" (917,8+(55,8+72,3+141,4+21,8)*0,25)*1,05</t>
  </si>
  <si>
    <t>"MKB - pláň" (344,1+(21,2+10,4+46,1+23,3+124+70,8)*0,25)*1,05</t>
  </si>
  <si>
    <t>"parkovací stání" ps</t>
  </si>
  <si>
    <t>181351103</t>
  </si>
  <si>
    <t>Rozprostření ornice tl vrstvy do 200 mm pl přes 100 do 500 m2 v rovině nebo ve svahu do 1:5 strojně</t>
  </si>
  <si>
    <t>776157050</t>
  </si>
  <si>
    <t>Rozprostření a urovnání ornice v rovině nebo ve svahu sklonu do 1:5 strojně při souvislé ploše přes 100 do 500 m2, tl. vrstvy do 200 mm</t>
  </si>
  <si>
    <t>https://podminky.urs.cz/item/CS_URS_2021_02/181351103</t>
  </si>
  <si>
    <t>-1363626949</t>
  </si>
  <si>
    <t>-1473815576</t>
  </si>
  <si>
    <t>"křižovatka" 17</t>
  </si>
  <si>
    <t>"MKA" 46,7+12,6</t>
  </si>
  <si>
    <t>"MKB" 93,7+138,3+10,4+60,6+47,1+44,7</t>
  </si>
  <si>
    <t>1336013961</t>
  </si>
  <si>
    <t>117,775*2,5 "Přepočtené koeficientem množství</t>
  </si>
  <si>
    <t>564831111</t>
  </si>
  <si>
    <t>Podklad ze štěrkodrtě ŠD tl 100 mm</t>
  </si>
  <si>
    <t>-2011019367</t>
  </si>
  <si>
    <t>Podklad ze štěrkodrti ŠD s rozprostřením a zhutněním, po zhutnění tl. 100 mm</t>
  </si>
  <si>
    <t>https://podminky.urs.cz/item/CS_URS_2021_02/564831111</t>
  </si>
  <si>
    <t>ACOA*1,1</t>
  </si>
  <si>
    <t>1781962421</t>
  </si>
  <si>
    <t>"MKB" ACOB*1,05</t>
  </si>
  <si>
    <t>"Parkovací stání" ps</t>
  </si>
  <si>
    <t>1601316151</t>
  </si>
  <si>
    <t>"MKA" ACOA</t>
  </si>
  <si>
    <t>"křižovatka" 5,5</t>
  </si>
  <si>
    <t>"okraj MK"10,1</t>
  </si>
  <si>
    <t>564971315</t>
  </si>
  <si>
    <t>Podklad z betonového recyklátu tl 250 mm</t>
  </si>
  <si>
    <t>149857603</t>
  </si>
  <si>
    <t>Podklad nebo podsyp z betonového recyklátu s rozprostřením a zhutněním, po zhutnění tl. 250 mm</t>
  </si>
  <si>
    <t>https://podminky.urs.cz/item/CS_URS_2021_02/564971315</t>
  </si>
  <si>
    <t>2*ACOA*1,1</t>
  </si>
  <si>
    <t>565135121</t>
  </si>
  <si>
    <t>Asfaltový beton vrstva podkladní ACP 16 (obalované kamenivo OKS) tl 50 mm š přes 3 m</t>
  </si>
  <si>
    <t>839868270</t>
  </si>
  <si>
    <t>Asfaltový beton vrstva podkladní ACP 16 (obalované kamenivo střednězrnné - OKS) s rozprostřením a zhutněním v pruhu šířky přes 3 m, po zhutnění tl. 50 mm</t>
  </si>
  <si>
    <t>https://podminky.urs.cz/item/CS_URS_2021_02/565135121</t>
  </si>
  <si>
    <t>565145121</t>
  </si>
  <si>
    <t>Asfaltový beton vrstva podkladní ACP 16 (obalované kamenivo OKS) tl 60 mm š přes 3 m</t>
  </si>
  <si>
    <t>1766620028</t>
  </si>
  <si>
    <t>Asfaltový beton vrstva podkladní ACP 16 (obalované kamenivo střednězrnné - OKS) s rozprostřením a zhutněním v pruhu šířky přes 3 m, po zhutnění tl. 60 mm</t>
  </si>
  <si>
    <t>https://podminky.urs.cz/item/CS_URS_2021_02/565145121</t>
  </si>
  <si>
    <t>691504913</t>
  </si>
  <si>
    <t>"MK" ACOpod</t>
  </si>
  <si>
    <t>569731111</t>
  </si>
  <si>
    <t>Zpevnění krajnic kamenivem drceným tl 100 mm</t>
  </si>
  <si>
    <t>413986618</t>
  </si>
  <si>
    <t>Zpevnění krajnic nebo komunikací pro pěší s rozprostřením a zhutněním, po zhutnění kamenivem drceným tl. 100 mm</t>
  </si>
  <si>
    <t>https://podminky.urs.cz/item/CS_URS_2021_02/569731111</t>
  </si>
  <si>
    <t>"křižovatka" 5,5*2 "(na tl. 20 cm)"</t>
  </si>
  <si>
    <t>"MK"10,1*2 "(na tl. 20 cm)"</t>
  </si>
  <si>
    <t>571901111</t>
  </si>
  <si>
    <t>Posyp krytu kamenivem drceným nebo těženým do 5 kg/m2</t>
  </si>
  <si>
    <t>615006802</t>
  </si>
  <si>
    <t>Posyp podkladu nebo krytu s rozprostřením a zhutněním kamenivem drceným nebo těženým, v množství do 5 kg/m2</t>
  </si>
  <si>
    <t>https://podminky.urs.cz/item/CS_URS_2021_02/571901111</t>
  </si>
  <si>
    <t>573111113</t>
  </si>
  <si>
    <t>Postřik živičný infiltrační s posypem z asfaltu množství 1,5 kg/m2</t>
  </si>
  <si>
    <t>-478791054</t>
  </si>
  <si>
    <t>Postřik infiltrační PI z asfaltu silničního s posypem kamenivem, v množství 1,50 kg/m2</t>
  </si>
  <si>
    <t>https://podminky.urs.cz/item/CS_URS_2021_02/573111113</t>
  </si>
  <si>
    <t>573231108</t>
  </si>
  <si>
    <t>Postřik živičný spojovací ze silniční emulze v množství 0,50 kg/m2</t>
  </si>
  <si>
    <t>-14867333</t>
  </si>
  <si>
    <t>Postřik spojovací PS bez posypu kamenivem ze silniční emulze, v množství 0,50 kg/m2</t>
  </si>
  <si>
    <t>https://podminky.urs.cz/item/CS_URS_2021_02/573231108</t>
  </si>
  <si>
    <t>577134121</t>
  </si>
  <si>
    <t>Asfaltový beton vrstva obrusná ACO 11 (ABS) tř. I tl 40 mm š přes 3 m z nemodifikovaného asfaltu</t>
  </si>
  <si>
    <t>1907734247</t>
  </si>
  <si>
    <t>Asfaltový beton vrstva obrusná ACO 11 (ABS) s rozprostřením a se zhutněním z nemodifikovaného asfaltu v pruhu šířky přes 3 m tř. I, po zhutnění tl. 40 mm</t>
  </si>
  <si>
    <t>https://podminky.urs.cz/item/CS_URS_2021_02/577134121</t>
  </si>
  <si>
    <t>"Napojení MK na okolní komunikace" 2,5+2+9,6</t>
  </si>
  <si>
    <t>"MK A" 917,8</t>
  </si>
  <si>
    <t>"MK B" 341,7</t>
  </si>
  <si>
    <t>581131316</t>
  </si>
  <si>
    <t>Kryt cementobetonový vozovek skupiny CB III tl 200 mm</t>
  </si>
  <si>
    <t>1115988212</t>
  </si>
  <si>
    <t>Kryt cementobetonový silničních komunikací skupiny CB III tl. 200 mm</t>
  </si>
  <si>
    <t>https://podminky.urs.cz/item/CS_URS_2021_02/581131316</t>
  </si>
  <si>
    <t>2,3</t>
  </si>
  <si>
    <t>1817840550</t>
  </si>
  <si>
    <t>"Parkovací stání" 33,2</t>
  </si>
  <si>
    <t>1912171915</t>
  </si>
  <si>
    <t>ps*1,05</t>
  </si>
  <si>
    <t>890211811</t>
  </si>
  <si>
    <t>Bourání šachet z prostého betonu ručně obestavěného prostoru do 1,5 m3</t>
  </si>
  <si>
    <t>-670449686</t>
  </si>
  <si>
    <t>Bourání šachet a jímek ručně velikosti obestavěného prostoru do 1,5 m3 z prostého betonu</t>
  </si>
  <si>
    <t>https://podminky.urs.cz/item/CS_URS_2021_02/890211811</t>
  </si>
  <si>
    <t>"MKA - UV" 4*0,75</t>
  </si>
  <si>
    <t>"MKB - UV" 1*0,75</t>
  </si>
  <si>
    <t>890331811</t>
  </si>
  <si>
    <t>Bourání šachet ze ŽB ručně obestavěného prostoru přes 1,5 do 3 m3</t>
  </si>
  <si>
    <t>-2135677315</t>
  </si>
  <si>
    <t>Bourání šachet a jímek ručně velikosti obestavěného prostoru přes 1,5 do 3 m3 ze železobetonu</t>
  </si>
  <si>
    <t>https://podminky.urs.cz/item/CS_URS_2021_02/890331811</t>
  </si>
  <si>
    <t>"odhad"1,75</t>
  </si>
  <si>
    <t>894411121</t>
  </si>
  <si>
    <t>Zřízení šachet kanalizačních z betonových dílců na potrubí DN přes 200 do 300 dno beton tř. C 25/30</t>
  </si>
  <si>
    <t>766391030</t>
  </si>
  <si>
    <t>Zřízení šachet kanalizačních z betonových dílců výšky vstupu do 1,50 m s obložením dna betonem tř. C 25/30, na potrubí DN přes 200 do 300</t>
  </si>
  <si>
    <t>https://podminky.urs.cz/item/CS_URS_2021_02/894411121</t>
  </si>
  <si>
    <t>"MKA" 1</t>
  </si>
  <si>
    <t>5923-</t>
  </si>
  <si>
    <t xml:space="preserve">kanalizační šachta betonová v. 1,5m - komletní: dno, skruže, poklop ...   </t>
  </si>
  <si>
    <t>39415484</t>
  </si>
  <si>
    <t>kanalizační šachta betonová v. 1,5m - komletní: dno, skruže, poklop ...</t>
  </si>
  <si>
    <t>895941111</t>
  </si>
  <si>
    <t>Zřízení vpusti kanalizační uliční z betonových dílců typ UV-50 normální</t>
  </si>
  <si>
    <t>-1239069931</t>
  </si>
  <si>
    <t>https://podminky.urs.cz/item/CS_URS_2021_02/895941111</t>
  </si>
  <si>
    <t>"MKA" 4</t>
  </si>
  <si>
    <t>"MKB" 1</t>
  </si>
  <si>
    <t>5922-</t>
  </si>
  <si>
    <t xml:space="preserve">vpusť uliční skruž betonová - komletní: dno, skruže, mříž, koš, rám ...   </t>
  </si>
  <si>
    <t>-1467954726</t>
  </si>
  <si>
    <t>vpusť uliční skruž betonová - komletní: dno, skruže, mříž, koš, rám ...</t>
  </si>
  <si>
    <t>899202211</t>
  </si>
  <si>
    <t>Demontáž mříží litinových včetně rámů hmotnosti přes 50 do 100 kg</t>
  </si>
  <si>
    <t>-502977109</t>
  </si>
  <si>
    <t>Demontáž mříží litinových včetně rámů, hmotnosti jednotlivě přes 50 do 100 Kg</t>
  </si>
  <si>
    <t>https://podminky.urs.cz/item/CS_URS_2021_02/899202211</t>
  </si>
  <si>
    <t>"MKA - UV" 4</t>
  </si>
  <si>
    <t>"MKB - UV" 1</t>
  </si>
  <si>
    <t>899303811</t>
  </si>
  <si>
    <t>Demontáž poklopů betonových nebo ŽB včetně rámu hmotnosti přes 100 do 150 kg</t>
  </si>
  <si>
    <t>-1850816611</t>
  </si>
  <si>
    <t>Demontáž poklopů betonových a železobetonových včetně rámu, hmotnosti jednotlivě přes 100 do 150 kg</t>
  </si>
  <si>
    <t>https://podminky.urs.cz/item/CS_URS_2021_02/899303811</t>
  </si>
  <si>
    <t>"MKA - šachta" 1</t>
  </si>
  <si>
    <t>-777677640</t>
  </si>
  <si>
    <t>"křižovatka" 3</t>
  </si>
  <si>
    <t>"MK" 4</t>
  </si>
  <si>
    <t>914111111</t>
  </si>
  <si>
    <t>Montáž svislé dopravní značky do velikosti 1 m2 objímkami na sloupek nebo konzolu</t>
  </si>
  <si>
    <t>-882421441</t>
  </si>
  <si>
    <t>Montáž svislé dopravní značky základní velikosti do 1 m2 objímkami na sloupky nebo konzoly</t>
  </si>
  <si>
    <t>https://podminky.urs.cz/item/CS_URS_2021_02/914111111</t>
  </si>
  <si>
    <t>40445608</t>
  </si>
  <si>
    <t>značky upravující přednost P1, P4 700mm</t>
  </si>
  <si>
    <t>-1471924497</t>
  </si>
  <si>
    <t>914511111</t>
  </si>
  <si>
    <t>Montáž sloupku dopravních značek délky do 3,5 m s betonovým základem</t>
  </si>
  <si>
    <t>151918571</t>
  </si>
  <si>
    <t>Montáž sloupku dopravních značek délky do 3,5 m do betonového základu</t>
  </si>
  <si>
    <t>https://podminky.urs.cz/item/CS_URS_2021_02/914511111</t>
  </si>
  <si>
    <t>404452350</t>
  </si>
  <si>
    <t>sloupek pro dopravní značku Al D 60mm v 3,5m</t>
  </si>
  <si>
    <t>-82364316</t>
  </si>
  <si>
    <t>404452530</t>
  </si>
  <si>
    <t>víčko plastové na sloupek D 60mm</t>
  </si>
  <si>
    <t>-427364790</t>
  </si>
  <si>
    <t>404452560</t>
  </si>
  <si>
    <t>svorka upínací na sloupek dopravní značky D 60mm</t>
  </si>
  <si>
    <t>860184021</t>
  </si>
  <si>
    <t>915211121</t>
  </si>
  <si>
    <t>Vodorovné dopravní značení dělící čáry přerušované š 125 mm bílý plast</t>
  </si>
  <si>
    <t>-734341850</t>
  </si>
  <si>
    <t>Vodorovné dopravní značení stříkaným plastem dělící čára šířky 125 mm přerušovaná bílá základní</t>
  </si>
  <si>
    <t>https://podminky.urs.cz/item/CS_URS_2021_02/915211121</t>
  </si>
  <si>
    <t>"křižovatka - V2b" 43</t>
  </si>
  <si>
    <t>"MK - V2b" 18,5</t>
  </si>
  <si>
    <t>"MK - V2a" 42,6</t>
  </si>
  <si>
    <t>915491211</t>
  </si>
  <si>
    <t>Osazení vodícího proužku z betonových desek do betonového lože tl do 100 mm š proužku 250 mm</t>
  </si>
  <si>
    <t>-1540144899</t>
  </si>
  <si>
    <t>Osazení vodicího proužku z betonových prefabrikovaných desek tl. do 120 mm do lože z cementové malty tl. 20 mm, s vyplněním a zatřením spár cementovou maltou s podkladní vrstvou z betonu prostého tl. 50 až 100 mm šířka proužku 250 mm</t>
  </si>
  <si>
    <t>https://podminky.urs.cz/item/CS_URS_2021_02/915491211</t>
  </si>
  <si>
    <t>"MKA" 55,8+72,3+141,4+21,8</t>
  </si>
  <si>
    <t>"MKB" 21,2+10,4+46,1+23,3+12,4+70,8</t>
  </si>
  <si>
    <t>59218001</t>
  </si>
  <si>
    <t>krajník betonový silniční 500x250x80mm</t>
  </si>
  <si>
    <t>-1822563869</t>
  </si>
  <si>
    <t>(pridA+pridB)*1,05</t>
  </si>
  <si>
    <t>1758517810</t>
  </si>
  <si>
    <t>"vodící čáry" 43+18,5+42,6</t>
  </si>
  <si>
    <t>1971739323</t>
  </si>
  <si>
    <t>obrsil+obrpo</t>
  </si>
  <si>
    <t>54</t>
  </si>
  <si>
    <t>-1496344791</t>
  </si>
  <si>
    <t>"MKA" 7+9,5+11+31,5</t>
  </si>
  <si>
    <t>"MKB" 64,5+12+23+45+10+16,5</t>
  </si>
  <si>
    <t>55</t>
  </si>
  <si>
    <t>2008512372</t>
  </si>
  <si>
    <t>"MKA" 14,5+22,5+4,5+1,5</t>
  </si>
  <si>
    <t>"MKB" 3,5+5+5+6+3+3,5+5,5</t>
  </si>
  <si>
    <t>56</t>
  </si>
  <si>
    <t>-646627275</t>
  </si>
  <si>
    <t>obrs*0,5*0,1</t>
  </si>
  <si>
    <t>57</t>
  </si>
  <si>
    <t>919112222</t>
  </si>
  <si>
    <t>Řezání spár pro vytvoření komůrky š 15 mm hl 25 mm pro těsnící zálivku v živičném krytu</t>
  </si>
  <si>
    <t>-1759300151</t>
  </si>
  <si>
    <t>Řezání dilatačních spár v živičném krytu vytvoření komůrky pro těsnící zálivku šířky 15 mm, hloubky 25 mm</t>
  </si>
  <si>
    <t>https://podminky.urs.cz/item/CS_URS_2021_02/919112222</t>
  </si>
  <si>
    <t>"křižovatka" 41,5+6,1</t>
  </si>
  <si>
    <t>"MK" 5,1+40+20</t>
  </si>
  <si>
    <t>58</t>
  </si>
  <si>
    <t>919122121</t>
  </si>
  <si>
    <t>Těsnění spár zálivkou za tepla pro komůrky š 15 mm hl 25 mm s těsnicím profilem</t>
  </si>
  <si>
    <t>851514669</t>
  </si>
  <si>
    <t>Utěsnění dilatačních spár zálivkou za tepla v cementobetonovém nebo živičném krytu včetně adhezního nátěru s těsnicím profilem pod zálivkou, pro komůrky šířky 15 mm, hloubky 25 mm</t>
  </si>
  <si>
    <t>https://podminky.urs.cz/item/CS_URS_2021_02/919122121</t>
  </si>
  <si>
    <t>59</t>
  </si>
  <si>
    <t>919735111</t>
  </si>
  <si>
    <t>Řezání stávajícího živičného krytu hl do 50 mm</t>
  </si>
  <si>
    <t>-1560395251</t>
  </si>
  <si>
    <t>Řezání stávajícího živičného krytu nebo podkladu hloubky do 50 mm</t>
  </si>
  <si>
    <t>https://podminky.urs.cz/item/CS_URS_2021_02/919735111</t>
  </si>
  <si>
    <t>60</t>
  </si>
  <si>
    <t>919735124</t>
  </si>
  <si>
    <t>Řezání stávajícího betonového krytu hl přes 150 do 200 mm</t>
  </si>
  <si>
    <t>-1283316306</t>
  </si>
  <si>
    <t>Řezání stávajícího betonového krytu nebo podkladu hloubky přes 150 do 200 mm</t>
  </si>
  <si>
    <t>https://podminky.urs.cz/item/CS_URS_2021_02/919735124</t>
  </si>
  <si>
    <t>4,5</t>
  </si>
  <si>
    <t>61</t>
  </si>
  <si>
    <t>938902201</t>
  </si>
  <si>
    <t>Čištění příkopů ručně š dna do 400 mm objem nánosu do 0,15 m3/m</t>
  </si>
  <si>
    <t>-1496064701</t>
  </si>
  <si>
    <t>Čištění příkopů komunikací s odstraněním travnatého porostu nebo nánosu s naložením na dopravní prostředek nebo s přemístěním na hromady na vzdálenost do 20 m ručně při šířce dna do 400 mm a objemu nánosu do 0,15 m3/m</t>
  </si>
  <si>
    <t>https://podminky.urs.cz/item/CS_URS_2021_02/938902201</t>
  </si>
  <si>
    <t>62</t>
  </si>
  <si>
    <t>952903112.R</t>
  </si>
  <si>
    <t>Vyčištění objektů ČOV, nádrží, žlabů a kanálů při v do 3,5 m</t>
  </si>
  <si>
    <t>1440250392</t>
  </si>
  <si>
    <t>Vyčištění objektů čistíren odpadních vod, nádrží, žlabů nebo kanálů světlé výšky prostoru do 3,5 m</t>
  </si>
  <si>
    <t>"MKB" 2</t>
  </si>
  <si>
    <t>63</t>
  </si>
  <si>
    <t>997221551</t>
  </si>
  <si>
    <t>Vodorovná doprava suti ze sypkých materiálů do 1 km</t>
  </si>
  <si>
    <t>-981214321</t>
  </si>
  <si>
    <t>Vodorovná doprava suti bez naložení, ale se složením a s hrubým urovnáním ze sypkých materiálů, na vzdálenost do 1 km</t>
  </si>
  <si>
    <t>https://podminky.urs.cz/item/CS_URS_2021_02/997221551</t>
  </si>
  <si>
    <t>"skládka Netřebice - suť (33 km)"</t>
  </si>
  <si>
    <t>"Frézink" 151,057</t>
  </si>
  <si>
    <t>64</t>
  </si>
  <si>
    <t>997221559</t>
  </si>
  <si>
    <t>Příplatek ZKD 1 km u vodorovné dopravy suti ze sypkých materiálů</t>
  </si>
  <si>
    <t>-958489954</t>
  </si>
  <si>
    <t>https://podminky.urs.cz/item/CS_URS_2021_02/997221559</t>
  </si>
  <si>
    <t>sutsyp*33</t>
  </si>
  <si>
    <t>65</t>
  </si>
  <si>
    <t>1788892221</t>
  </si>
  <si>
    <t>66</t>
  </si>
  <si>
    <t>1187047197</t>
  </si>
  <si>
    <t>67</t>
  </si>
  <si>
    <t>2075660085</t>
  </si>
  <si>
    <t>"Beton" 12,159</t>
  </si>
  <si>
    <t>"Obruby" 11,685</t>
  </si>
  <si>
    <t>"Šachta a uliční vpust" 4,75</t>
  </si>
  <si>
    <t>68</t>
  </si>
  <si>
    <t>641685839</t>
  </si>
  <si>
    <t>69</t>
  </si>
  <si>
    <t>997221873</t>
  </si>
  <si>
    <t>2060348610</t>
  </si>
  <si>
    <t>https://podminky.urs.cz/item/CS_URS_2021_02/997221873</t>
  </si>
  <si>
    <t>70</t>
  </si>
  <si>
    <t>1122174253</t>
  </si>
  <si>
    <t>71</t>
  </si>
  <si>
    <t>-979585482</t>
  </si>
  <si>
    <t>72</t>
  </si>
  <si>
    <t>-525243440</t>
  </si>
  <si>
    <t>73</t>
  </si>
  <si>
    <t>-939537350</t>
  </si>
  <si>
    <t>74</t>
  </si>
  <si>
    <t>-1109106255</t>
  </si>
  <si>
    <t>75</t>
  </si>
  <si>
    <t>1118930230</t>
  </si>
  <si>
    <t>76</t>
  </si>
  <si>
    <t>548541040</t>
  </si>
  <si>
    <t>77</t>
  </si>
  <si>
    <t>725844479</t>
  </si>
  <si>
    <t>"MKA" 3*2</t>
  </si>
  <si>
    <t>"MKB" 2*2</t>
  </si>
  <si>
    <t>78</t>
  </si>
  <si>
    <t>-351720197</t>
  </si>
  <si>
    <t>79</t>
  </si>
  <si>
    <t>Zajištění DIO komunikace II. a III. třídy - jednoduché el. vedení</t>
  </si>
  <si>
    <t>1178837691</t>
  </si>
  <si>
    <t>SEZNAM FIGUR</t>
  </si>
  <si>
    <t>Výměra</t>
  </si>
  <si>
    <t xml:space="preserve"> NN</t>
  </si>
  <si>
    <t>Použití figury:</t>
  </si>
  <si>
    <t xml:space="preserve"> UN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</si>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</sst>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42" fillId="0" borderId="0" xfId="0" applyFont="1" applyAlignment="1" applyProtection="1">
      <alignment vertical="center" wrapText="1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3" fillId="0" borderId="17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/>
    </xf>
    <xf numFmtId="167" fontId="43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4" fillId="0" borderId="24" xfId="0" applyFont="1" applyBorder="1" applyAlignment="1">
      <alignment vertical="center" wrapText="1"/>
    </xf>
    <xf numFmtId="0" fontId="44" fillId="0" borderId="25" xfId="0" applyFont="1" applyBorder="1" applyAlignment="1">
      <alignment vertical="center" wrapText="1"/>
    </xf>
    <xf numFmtId="0" fontId="44" fillId="0" borderId="26" xfId="0" applyFont="1" applyBorder="1" applyAlignment="1">
      <alignment vertical="center" wrapText="1"/>
    </xf>
    <xf numFmtId="0" fontId="44" fillId="0" borderId="27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7" xfId="0" applyFont="1" applyBorder="1" applyAlignment="1">
      <alignment vertical="center" wrapText="1"/>
    </xf>
    <xf numFmtId="0" fontId="46" fillId="0" borderId="29" xfId="0" applyFont="1" applyBorder="1" applyAlignment="1">
      <alignment horizontal="left" wrapText="1"/>
    </xf>
    <xf numFmtId="0" fontId="44" fillId="0" borderId="28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8" fillId="0" borderId="27" xfId="0" applyFont="1" applyBorder="1" applyAlignment="1">
      <alignment vertical="center" wrapText="1"/>
    </xf>
    <xf numFmtId="0" fontId="47" fillId="0" borderId="1" xfId="0" applyFont="1" applyBorder="1" applyAlignment="1">
      <alignment vertical="center" wrapText="1"/>
    </xf>
    <xf numFmtId="0" fontId="47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vertical="center"/>
    </xf>
    <xf numFmtId="49" fontId="47" fillId="0" borderId="1" xfId="0" applyNumberFormat="1" applyFont="1" applyBorder="1" applyAlignment="1">
      <alignment horizontal="left" vertical="center" wrapText="1"/>
    </xf>
    <xf numFmtId="49" fontId="47" fillId="0" borderId="1" xfId="0" applyNumberFormat="1" applyFont="1" applyBorder="1" applyAlignment="1">
      <alignment vertical="center" wrapText="1"/>
    </xf>
    <xf numFmtId="0" fontId="44" fillId="0" borderId="30" xfId="0" applyFont="1" applyBorder="1" applyAlignment="1">
      <alignment vertical="center" wrapText="1"/>
    </xf>
    <xf numFmtId="0" fontId="49" fillId="0" borderId="29" xfId="0" applyFont="1" applyBorder="1" applyAlignment="1">
      <alignment vertical="center" wrapText="1"/>
    </xf>
    <xf numFmtId="0" fontId="44" fillId="0" borderId="31" xfId="0" applyFont="1" applyBorder="1" applyAlignment="1">
      <alignment vertical="center" wrapText="1"/>
    </xf>
    <xf numFmtId="0" fontId="44" fillId="0" borderId="1" xfId="0" applyFont="1" applyBorder="1" applyAlignment="1">
      <alignment vertical="top"/>
    </xf>
    <xf numFmtId="0" fontId="44" fillId="0" borderId="0" xfId="0" applyFont="1" applyAlignment="1">
      <alignment vertical="top"/>
    </xf>
    <xf numFmtId="0" fontId="44" fillId="0" borderId="24" xfId="0" applyFont="1" applyBorder="1" applyAlignment="1">
      <alignment horizontal="left" vertical="center"/>
    </xf>
    <xf numFmtId="0" fontId="44" fillId="0" borderId="25" xfId="0" applyFont="1" applyBorder="1" applyAlignment="1">
      <alignment horizontal="left" vertical="center"/>
    </xf>
    <xf numFmtId="0" fontId="44" fillId="0" borderId="26" xfId="0" applyFont="1" applyBorder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4" fillId="0" borderId="28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6" fillId="0" borderId="29" xfId="0" applyFont="1" applyBorder="1" applyAlignment="1">
      <alignment horizontal="center" vertical="center"/>
    </xf>
    <xf numFmtId="0" fontId="50" fillId="0" borderId="29" xfId="0" applyFont="1" applyBorder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8" fillId="0" borderId="27" xfId="0" applyFont="1" applyBorder="1" applyAlignment="1">
      <alignment horizontal="left" vertical="center"/>
    </xf>
    <xf numFmtId="0" fontId="47" fillId="0" borderId="1" xfId="0" applyFont="1" applyFill="1" applyBorder="1" applyAlignment="1">
      <alignment horizontal="left" vertical="center"/>
    </xf>
    <xf numFmtId="0" fontId="47" fillId="0" borderId="1" xfId="0" applyFont="1" applyFill="1" applyBorder="1" applyAlignment="1">
      <alignment horizontal="center" vertical="center"/>
    </xf>
    <xf numFmtId="0" fontId="44" fillId="0" borderId="30" xfId="0" applyFont="1" applyBorder="1" applyAlignment="1">
      <alignment horizontal="left" vertical="center"/>
    </xf>
    <xf numFmtId="0" fontId="49" fillId="0" borderId="29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center" wrapText="1"/>
    </xf>
    <xf numFmtId="0" fontId="44" fillId="0" borderId="25" xfId="0" applyFont="1" applyBorder="1" applyAlignment="1">
      <alignment horizontal="left" vertical="center" wrapText="1"/>
    </xf>
    <xf numFmtId="0" fontId="44" fillId="0" borderId="26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50" fillId="0" borderId="27" xfId="0" applyFont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/>
    </xf>
    <xf numFmtId="0" fontId="48" fillId="0" borderId="30" xfId="0" applyFont="1" applyBorder="1" applyAlignment="1">
      <alignment horizontal="left" vertical="center" wrapText="1"/>
    </xf>
    <xf numFmtId="0" fontId="48" fillId="0" borderId="29" xfId="0" applyFont="1" applyBorder="1" applyAlignment="1">
      <alignment horizontal="left" vertical="center" wrapText="1"/>
    </xf>
    <xf numFmtId="0" fontId="48" fillId="0" borderId="3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top"/>
    </xf>
    <xf numFmtId="0" fontId="47" fillId="0" borderId="1" xfId="0" applyFont="1" applyBorder="1" applyAlignment="1">
      <alignment horizontal="center" vertical="top"/>
    </xf>
    <xf numFmtId="0" fontId="48" fillId="0" borderId="30" xfId="0" applyFont="1" applyBorder="1" applyAlignment="1">
      <alignment horizontal="left" vertical="center"/>
    </xf>
    <xf numFmtId="0" fontId="48" fillId="0" borderId="31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46" fillId="0" borderId="1" xfId="0" applyFont="1" applyBorder="1" applyAlignment="1">
      <alignment vertical="center"/>
    </xf>
    <xf numFmtId="0" fontId="50" fillId="0" borderId="29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7" fillId="0" borderId="1" xfId="0" applyFont="1" applyBorder="1" applyAlignment="1">
      <alignment vertical="top"/>
    </xf>
    <xf numFmtId="49" fontId="47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6" fillId="0" borderId="29" xfId="0" applyFont="1" applyBorder="1" applyAlignment="1">
      <alignment horizontal="left"/>
    </xf>
    <xf numFmtId="0" fontId="50" fillId="0" borderId="29" xfId="0" applyFont="1" applyBorder="1" applyAlignment="1"/>
    <xf numFmtId="0" fontId="44" fillId="0" borderId="27" xfId="0" applyFont="1" applyBorder="1" applyAlignment="1">
      <alignment vertical="top"/>
    </xf>
    <xf numFmtId="0" fontId="44" fillId="0" borderId="28" xfId="0" applyFont="1" applyBorder="1" applyAlignment="1">
      <alignment vertical="top"/>
    </xf>
    <xf numFmtId="0" fontId="44" fillId="0" borderId="30" xfId="0" applyFont="1" applyBorder="1" applyAlignment="1">
      <alignment vertical="top"/>
    </xf>
    <xf numFmtId="0" fontId="44" fillId="0" borderId="29" xfId="0" applyFont="1" applyBorder="1" applyAlignment="1">
      <alignment vertical="top"/>
    </xf>
    <xf numFmtId="0" fontId="44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1301111" TargetMode="External" /><Relationship Id="rId2" Type="http://schemas.openxmlformats.org/officeDocument/2006/relationships/hyperlink" Target="https://podminky.urs.cz/item/CS_URS_2021_02/113106121" TargetMode="External" /><Relationship Id="rId3" Type="http://schemas.openxmlformats.org/officeDocument/2006/relationships/hyperlink" Target="https://podminky.urs.cz/item/CS_URS_2021_02/113106123" TargetMode="External" /><Relationship Id="rId4" Type="http://schemas.openxmlformats.org/officeDocument/2006/relationships/hyperlink" Target="https://podminky.urs.cz/item/CS_URS_2021_02/113107322" TargetMode="External" /><Relationship Id="rId5" Type="http://schemas.openxmlformats.org/officeDocument/2006/relationships/hyperlink" Target="https://podminky.urs.cz/item/CS_URS_2021_02/113202111" TargetMode="External" /><Relationship Id="rId6" Type="http://schemas.openxmlformats.org/officeDocument/2006/relationships/hyperlink" Target="https://podminky.urs.cz/item/CS_URS_2021_02/122151402" TargetMode="External" /><Relationship Id="rId7" Type="http://schemas.openxmlformats.org/officeDocument/2006/relationships/hyperlink" Target="https://podminky.urs.cz/item/CS_URS_2021_02/122252203" TargetMode="External" /><Relationship Id="rId8" Type="http://schemas.openxmlformats.org/officeDocument/2006/relationships/hyperlink" Target="https://podminky.urs.cz/item/CS_URS_2021_02/162351104" TargetMode="External" /><Relationship Id="rId9" Type="http://schemas.openxmlformats.org/officeDocument/2006/relationships/hyperlink" Target="https://podminky.urs.cz/item/CS_URS_2021_02/162751117" TargetMode="External" /><Relationship Id="rId10" Type="http://schemas.openxmlformats.org/officeDocument/2006/relationships/hyperlink" Target="https://podminky.urs.cz/item/CS_URS_2021_02/162751119" TargetMode="External" /><Relationship Id="rId11" Type="http://schemas.openxmlformats.org/officeDocument/2006/relationships/hyperlink" Target="https://podminky.urs.cz/item/CS_URS_2021_02/171201201" TargetMode="External" /><Relationship Id="rId12" Type="http://schemas.openxmlformats.org/officeDocument/2006/relationships/hyperlink" Target="https://podminky.urs.cz/item/CS_URS_2021_02/171201231" TargetMode="External" /><Relationship Id="rId13" Type="http://schemas.openxmlformats.org/officeDocument/2006/relationships/hyperlink" Target="https://podminky.urs.cz/item/CS_URS_2021_02/181102302" TargetMode="External" /><Relationship Id="rId14" Type="http://schemas.openxmlformats.org/officeDocument/2006/relationships/hyperlink" Target="https://podminky.urs.cz/item/CS_URS_2021_02/181351003" TargetMode="External" /><Relationship Id="rId15" Type="http://schemas.openxmlformats.org/officeDocument/2006/relationships/hyperlink" Target="https://podminky.urs.cz/item/CS_URS_2021_02/181411131" TargetMode="External" /><Relationship Id="rId16" Type="http://schemas.openxmlformats.org/officeDocument/2006/relationships/hyperlink" Target="https://podminky.urs.cz/item/CS_URS_2021_02/564851111" TargetMode="External" /><Relationship Id="rId17" Type="http://schemas.openxmlformats.org/officeDocument/2006/relationships/hyperlink" Target="https://podminky.urs.cz/item/CS_URS_2021_02/564861111" TargetMode="External" /><Relationship Id="rId18" Type="http://schemas.openxmlformats.org/officeDocument/2006/relationships/hyperlink" Target="https://podminky.urs.cz/item/CS_URS_2021_02/567122111" TargetMode="External" /><Relationship Id="rId19" Type="http://schemas.openxmlformats.org/officeDocument/2006/relationships/hyperlink" Target="https://podminky.urs.cz/item/CS_URS_2021_02/596211110" TargetMode="External" /><Relationship Id="rId20" Type="http://schemas.openxmlformats.org/officeDocument/2006/relationships/hyperlink" Target="https://podminky.urs.cz/item/CS_URS_2021_02/596211210" TargetMode="External" /><Relationship Id="rId21" Type="http://schemas.openxmlformats.org/officeDocument/2006/relationships/hyperlink" Target="https://podminky.urs.cz/item/CS_URS_2021_02/899231111" TargetMode="External" /><Relationship Id="rId22" Type="http://schemas.openxmlformats.org/officeDocument/2006/relationships/hyperlink" Target="https://podminky.urs.cz/item/CS_URS_2021_02/899331111" TargetMode="External" /><Relationship Id="rId23" Type="http://schemas.openxmlformats.org/officeDocument/2006/relationships/hyperlink" Target="https://podminky.urs.cz/item/CS_URS_2021_02/915321115" TargetMode="External" /><Relationship Id="rId24" Type="http://schemas.openxmlformats.org/officeDocument/2006/relationships/hyperlink" Target="https://podminky.urs.cz/item/CS_URS_2021_02/915611111" TargetMode="External" /><Relationship Id="rId25" Type="http://schemas.openxmlformats.org/officeDocument/2006/relationships/hyperlink" Target="https://podminky.urs.cz/item/CS_URS_2021_02/916131213" TargetMode="External" /><Relationship Id="rId26" Type="http://schemas.openxmlformats.org/officeDocument/2006/relationships/hyperlink" Target="https://podminky.urs.cz/item/CS_URS_2021_02/916231213" TargetMode="External" /><Relationship Id="rId27" Type="http://schemas.openxmlformats.org/officeDocument/2006/relationships/hyperlink" Target="https://podminky.urs.cz/item/CS_URS_2021_02/916991121" TargetMode="External" /><Relationship Id="rId28" Type="http://schemas.openxmlformats.org/officeDocument/2006/relationships/hyperlink" Target="https://podminky.urs.cz/item/CS_URS_2021_02/997221561" TargetMode="External" /><Relationship Id="rId29" Type="http://schemas.openxmlformats.org/officeDocument/2006/relationships/hyperlink" Target="https://podminky.urs.cz/item/CS_URS_2021_02/997221569" TargetMode="External" /><Relationship Id="rId30" Type="http://schemas.openxmlformats.org/officeDocument/2006/relationships/hyperlink" Target="https://podminky.urs.cz/item/CS_URS_2021_02/997221612" TargetMode="External" /><Relationship Id="rId31" Type="http://schemas.openxmlformats.org/officeDocument/2006/relationships/hyperlink" Target="https://podminky.urs.cz/item/CS_URS_2021_02/997221861" TargetMode="External" /><Relationship Id="rId32" Type="http://schemas.openxmlformats.org/officeDocument/2006/relationships/hyperlink" Target="https://podminky.urs.cz/item/CS_URS_2021_02/997221862" TargetMode="External" /><Relationship Id="rId33" Type="http://schemas.openxmlformats.org/officeDocument/2006/relationships/hyperlink" Target="https://podminky.urs.cz/item/CS_URS_2021_02/998225111" TargetMode="External" /><Relationship Id="rId34" Type="http://schemas.openxmlformats.org/officeDocument/2006/relationships/hyperlink" Target="https://podminky.urs.cz/item/CS_URS_2021_02/998225191" TargetMode="External" /><Relationship Id="rId35" Type="http://schemas.openxmlformats.org/officeDocument/2006/relationships/hyperlink" Target="https://podminky.urs.cz/item/CS_URS_2021_02/012103000" TargetMode="External" /><Relationship Id="rId36" Type="http://schemas.openxmlformats.org/officeDocument/2006/relationships/hyperlink" Target="https://podminky.urs.cz/item/CS_URS_2021_02/012303000" TargetMode="External" /><Relationship Id="rId37" Type="http://schemas.openxmlformats.org/officeDocument/2006/relationships/hyperlink" Target="https://podminky.urs.cz/item/CS_URS_2021_02/012403000" TargetMode="External" /><Relationship Id="rId38" Type="http://schemas.openxmlformats.org/officeDocument/2006/relationships/hyperlink" Target="https://podminky.urs.cz/item/CS_URS_2021_02/013254000" TargetMode="External" /><Relationship Id="rId39" Type="http://schemas.openxmlformats.org/officeDocument/2006/relationships/hyperlink" Target="https://podminky.urs.cz/item/CS_URS_2021_02/030001000" TargetMode="External" /><Relationship Id="rId40" Type="http://schemas.openxmlformats.org/officeDocument/2006/relationships/hyperlink" Target="https://podminky.urs.cz/item/CS_URS_2021_02/043134000" TargetMode="External" /><Relationship Id="rId41" Type="http://schemas.openxmlformats.org/officeDocument/2006/relationships/hyperlink" Target="https://podminky.urs.cz/item/CS_URS_2021_02/072103001" TargetMode="External" /><Relationship Id="rId42" Type="http://schemas.openxmlformats.org/officeDocument/2006/relationships/hyperlink" Target="https://podminky.urs.cz/item/CS_URS_2021_02/072103011" TargetMode="External" /><Relationship Id="rId4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1301111" TargetMode="External" /><Relationship Id="rId2" Type="http://schemas.openxmlformats.org/officeDocument/2006/relationships/hyperlink" Target="https://podminky.urs.cz/item/CS_URS_2021_02/113107137" TargetMode="External" /><Relationship Id="rId3" Type="http://schemas.openxmlformats.org/officeDocument/2006/relationships/hyperlink" Target="https://podminky.urs.cz/item/CS_URS_2021_02/113107241" TargetMode="External" /><Relationship Id="rId4" Type="http://schemas.openxmlformats.org/officeDocument/2006/relationships/hyperlink" Target="https://podminky.urs.cz/item/CS_URS_2021_02/113107322" TargetMode="External" /><Relationship Id="rId5" Type="http://schemas.openxmlformats.org/officeDocument/2006/relationships/hyperlink" Target="https://podminky.urs.cz/item/CS_URS_2021_02/113107325" TargetMode="External" /><Relationship Id="rId6" Type="http://schemas.openxmlformats.org/officeDocument/2006/relationships/hyperlink" Target="https://podminky.urs.cz/item/CS_URS_2021_02/113202111" TargetMode="External" /><Relationship Id="rId7" Type="http://schemas.openxmlformats.org/officeDocument/2006/relationships/hyperlink" Target="https://podminky.urs.cz/item/CS_URS_2021_02/122151405" TargetMode="External" /><Relationship Id="rId8" Type="http://schemas.openxmlformats.org/officeDocument/2006/relationships/hyperlink" Target="https://podminky.urs.cz/item/CS_URS_2021_02/122252205" TargetMode="External" /><Relationship Id="rId9" Type="http://schemas.openxmlformats.org/officeDocument/2006/relationships/hyperlink" Target="https://podminky.urs.cz/item/CS_URS_2021_02/162351104" TargetMode="External" /><Relationship Id="rId10" Type="http://schemas.openxmlformats.org/officeDocument/2006/relationships/hyperlink" Target="https://podminky.urs.cz/item/CS_URS_2021_02/162751117" TargetMode="External" /><Relationship Id="rId11" Type="http://schemas.openxmlformats.org/officeDocument/2006/relationships/hyperlink" Target="https://podminky.urs.cz/item/CS_URS_2021_02/162751119" TargetMode="External" /><Relationship Id="rId12" Type="http://schemas.openxmlformats.org/officeDocument/2006/relationships/hyperlink" Target="https://podminky.urs.cz/item/CS_URS_2021_02/171201201" TargetMode="External" /><Relationship Id="rId13" Type="http://schemas.openxmlformats.org/officeDocument/2006/relationships/hyperlink" Target="https://podminky.urs.cz/item/CS_URS_2021_02/171201231" TargetMode="External" /><Relationship Id="rId14" Type="http://schemas.openxmlformats.org/officeDocument/2006/relationships/hyperlink" Target="https://podminky.urs.cz/item/CS_URS_2021_02/181102302" TargetMode="External" /><Relationship Id="rId15" Type="http://schemas.openxmlformats.org/officeDocument/2006/relationships/hyperlink" Target="https://podminky.urs.cz/item/CS_URS_2021_02/181351103" TargetMode="External" /><Relationship Id="rId16" Type="http://schemas.openxmlformats.org/officeDocument/2006/relationships/hyperlink" Target="https://podminky.urs.cz/item/CS_URS_2021_02/181411131" TargetMode="External" /><Relationship Id="rId17" Type="http://schemas.openxmlformats.org/officeDocument/2006/relationships/hyperlink" Target="https://podminky.urs.cz/item/CS_URS_2021_02/564831111" TargetMode="External" /><Relationship Id="rId18" Type="http://schemas.openxmlformats.org/officeDocument/2006/relationships/hyperlink" Target="https://podminky.urs.cz/item/CS_URS_2021_02/564851111" TargetMode="External" /><Relationship Id="rId19" Type="http://schemas.openxmlformats.org/officeDocument/2006/relationships/hyperlink" Target="https://podminky.urs.cz/item/CS_URS_2021_02/564861111" TargetMode="External" /><Relationship Id="rId20" Type="http://schemas.openxmlformats.org/officeDocument/2006/relationships/hyperlink" Target="https://podminky.urs.cz/item/CS_URS_2021_02/564971315" TargetMode="External" /><Relationship Id="rId21" Type="http://schemas.openxmlformats.org/officeDocument/2006/relationships/hyperlink" Target="https://podminky.urs.cz/item/CS_URS_2021_02/565135121" TargetMode="External" /><Relationship Id="rId22" Type="http://schemas.openxmlformats.org/officeDocument/2006/relationships/hyperlink" Target="https://podminky.urs.cz/item/CS_URS_2021_02/565145121" TargetMode="External" /><Relationship Id="rId23" Type="http://schemas.openxmlformats.org/officeDocument/2006/relationships/hyperlink" Target="https://podminky.urs.cz/item/CS_URS_2021_02/567122111" TargetMode="External" /><Relationship Id="rId24" Type="http://schemas.openxmlformats.org/officeDocument/2006/relationships/hyperlink" Target="https://podminky.urs.cz/item/CS_URS_2021_02/569731111" TargetMode="External" /><Relationship Id="rId25" Type="http://schemas.openxmlformats.org/officeDocument/2006/relationships/hyperlink" Target="https://podminky.urs.cz/item/CS_URS_2021_02/571901111" TargetMode="External" /><Relationship Id="rId26" Type="http://schemas.openxmlformats.org/officeDocument/2006/relationships/hyperlink" Target="https://podminky.urs.cz/item/CS_URS_2021_02/573111113" TargetMode="External" /><Relationship Id="rId27" Type="http://schemas.openxmlformats.org/officeDocument/2006/relationships/hyperlink" Target="https://podminky.urs.cz/item/CS_URS_2021_02/573231108" TargetMode="External" /><Relationship Id="rId28" Type="http://schemas.openxmlformats.org/officeDocument/2006/relationships/hyperlink" Target="https://podminky.urs.cz/item/CS_URS_2021_02/577134121" TargetMode="External" /><Relationship Id="rId29" Type="http://schemas.openxmlformats.org/officeDocument/2006/relationships/hyperlink" Target="https://podminky.urs.cz/item/CS_URS_2021_02/581131316" TargetMode="External" /><Relationship Id="rId30" Type="http://schemas.openxmlformats.org/officeDocument/2006/relationships/hyperlink" Target="https://podminky.urs.cz/item/CS_URS_2021_02/596211210" TargetMode="External" /><Relationship Id="rId31" Type="http://schemas.openxmlformats.org/officeDocument/2006/relationships/hyperlink" Target="https://podminky.urs.cz/item/CS_URS_2021_02/890211811" TargetMode="External" /><Relationship Id="rId32" Type="http://schemas.openxmlformats.org/officeDocument/2006/relationships/hyperlink" Target="https://podminky.urs.cz/item/CS_URS_2021_02/890331811" TargetMode="External" /><Relationship Id="rId33" Type="http://schemas.openxmlformats.org/officeDocument/2006/relationships/hyperlink" Target="https://podminky.urs.cz/item/CS_URS_2021_02/894411121" TargetMode="External" /><Relationship Id="rId34" Type="http://schemas.openxmlformats.org/officeDocument/2006/relationships/hyperlink" Target="https://podminky.urs.cz/item/CS_URS_2021_02/895941111" TargetMode="External" /><Relationship Id="rId35" Type="http://schemas.openxmlformats.org/officeDocument/2006/relationships/hyperlink" Target="https://podminky.urs.cz/item/CS_URS_2021_02/899202211" TargetMode="External" /><Relationship Id="rId36" Type="http://schemas.openxmlformats.org/officeDocument/2006/relationships/hyperlink" Target="https://podminky.urs.cz/item/CS_URS_2021_02/899303811" TargetMode="External" /><Relationship Id="rId37" Type="http://schemas.openxmlformats.org/officeDocument/2006/relationships/hyperlink" Target="https://podminky.urs.cz/item/CS_URS_2021_02/899331111" TargetMode="External" /><Relationship Id="rId38" Type="http://schemas.openxmlformats.org/officeDocument/2006/relationships/hyperlink" Target="https://podminky.urs.cz/item/CS_URS_2021_02/914111111" TargetMode="External" /><Relationship Id="rId39" Type="http://schemas.openxmlformats.org/officeDocument/2006/relationships/hyperlink" Target="https://podminky.urs.cz/item/CS_URS_2021_02/914511111" TargetMode="External" /><Relationship Id="rId40" Type="http://schemas.openxmlformats.org/officeDocument/2006/relationships/hyperlink" Target="https://podminky.urs.cz/item/CS_URS_2021_02/915211121" TargetMode="External" /><Relationship Id="rId41" Type="http://schemas.openxmlformats.org/officeDocument/2006/relationships/hyperlink" Target="https://podminky.urs.cz/item/CS_URS_2021_02/915491211" TargetMode="External" /><Relationship Id="rId42" Type="http://schemas.openxmlformats.org/officeDocument/2006/relationships/hyperlink" Target="https://podminky.urs.cz/item/CS_URS_2021_02/915611111" TargetMode="External" /><Relationship Id="rId43" Type="http://schemas.openxmlformats.org/officeDocument/2006/relationships/hyperlink" Target="https://podminky.urs.cz/item/CS_URS_2021_02/916131213" TargetMode="External" /><Relationship Id="rId44" Type="http://schemas.openxmlformats.org/officeDocument/2006/relationships/hyperlink" Target="https://podminky.urs.cz/item/CS_URS_2021_02/916991121" TargetMode="External" /><Relationship Id="rId45" Type="http://schemas.openxmlformats.org/officeDocument/2006/relationships/hyperlink" Target="https://podminky.urs.cz/item/CS_URS_2021_02/919112222" TargetMode="External" /><Relationship Id="rId46" Type="http://schemas.openxmlformats.org/officeDocument/2006/relationships/hyperlink" Target="https://podminky.urs.cz/item/CS_URS_2021_02/919122121" TargetMode="External" /><Relationship Id="rId47" Type="http://schemas.openxmlformats.org/officeDocument/2006/relationships/hyperlink" Target="https://podminky.urs.cz/item/CS_URS_2021_02/919735111" TargetMode="External" /><Relationship Id="rId48" Type="http://schemas.openxmlformats.org/officeDocument/2006/relationships/hyperlink" Target="https://podminky.urs.cz/item/CS_URS_2021_02/919735124" TargetMode="External" /><Relationship Id="rId49" Type="http://schemas.openxmlformats.org/officeDocument/2006/relationships/hyperlink" Target="https://podminky.urs.cz/item/CS_URS_2021_02/938902201" TargetMode="External" /><Relationship Id="rId50" Type="http://schemas.openxmlformats.org/officeDocument/2006/relationships/hyperlink" Target="https://podminky.urs.cz/item/CS_URS_2021_02/997221551" TargetMode="External" /><Relationship Id="rId51" Type="http://schemas.openxmlformats.org/officeDocument/2006/relationships/hyperlink" Target="https://podminky.urs.cz/item/CS_URS_2021_02/997221559" TargetMode="External" /><Relationship Id="rId52" Type="http://schemas.openxmlformats.org/officeDocument/2006/relationships/hyperlink" Target="https://podminky.urs.cz/item/CS_URS_2021_02/997221561" TargetMode="External" /><Relationship Id="rId53" Type="http://schemas.openxmlformats.org/officeDocument/2006/relationships/hyperlink" Target="https://podminky.urs.cz/item/CS_URS_2021_02/997221569" TargetMode="External" /><Relationship Id="rId54" Type="http://schemas.openxmlformats.org/officeDocument/2006/relationships/hyperlink" Target="https://podminky.urs.cz/item/CS_URS_2021_02/997221612" TargetMode="External" /><Relationship Id="rId55" Type="http://schemas.openxmlformats.org/officeDocument/2006/relationships/hyperlink" Target="https://podminky.urs.cz/item/CS_URS_2021_02/997221862" TargetMode="External" /><Relationship Id="rId56" Type="http://schemas.openxmlformats.org/officeDocument/2006/relationships/hyperlink" Target="https://podminky.urs.cz/item/CS_URS_2021_02/997221873" TargetMode="External" /><Relationship Id="rId57" Type="http://schemas.openxmlformats.org/officeDocument/2006/relationships/hyperlink" Target="https://podminky.urs.cz/item/CS_URS_2021_02/998225111" TargetMode="External" /><Relationship Id="rId58" Type="http://schemas.openxmlformats.org/officeDocument/2006/relationships/hyperlink" Target="https://podminky.urs.cz/item/CS_URS_2021_02/998225191" TargetMode="External" /><Relationship Id="rId59" Type="http://schemas.openxmlformats.org/officeDocument/2006/relationships/hyperlink" Target="https://podminky.urs.cz/item/CS_URS_2021_02/012103000" TargetMode="External" /><Relationship Id="rId60" Type="http://schemas.openxmlformats.org/officeDocument/2006/relationships/hyperlink" Target="https://podminky.urs.cz/item/CS_URS_2021_02/012303000" TargetMode="External" /><Relationship Id="rId61" Type="http://schemas.openxmlformats.org/officeDocument/2006/relationships/hyperlink" Target="https://podminky.urs.cz/item/CS_URS_2021_02/012403000" TargetMode="External" /><Relationship Id="rId62" Type="http://schemas.openxmlformats.org/officeDocument/2006/relationships/hyperlink" Target="https://podminky.urs.cz/item/CS_URS_2021_02/013254000" TargetMode="External" /><Relationship Id="rId63" Type="http://schemas.openxmlformats.org/officeDocument/2006/relationships/hyperlink" Target="https://podminky.urs.cz/item/CS_URS_2021_02/030001000" TargetMode="External" /><Relationship Id="rId64" Type="http://schemas.openxmlformats.org/officeDocument/2006/relationships/hyperlink" Target="https://podminky.urs.cz/item/CS_URS_2021_02/043134000" TargetMode="External" /><Relationship Id="rId65" Type="http://schemas.openxmlformats.org/officeDocument/2006/relationships/hyperlink" Target="https://podminky.urs.cz/item/CS_URS_2021_02/072103001" TargetMode="External" /><Relationship Id="rId66" Type="http://schemas.openxmlformats.org/officeDocument/2006/relationships/hyperlink" Target="https://podminky.urs.cz/item/CS_URS_2021_02/072103011" TargetMode="External" /><Relationship Id="rId67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21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24</v>
      </c>
      <c r="AL8" s="24"/>
      <c r="AM8" s="24"/>
      <c r="AN8" s="35" t="s">
        <v>25</v>
      </c>
      <c r="AO8" s="24"/>
      <c r="AP8" s="24"/>
      <c r="AQ8" s="24"/>
      <c r="AR8" s="22"/>
      <c r="BE8" s="33"/>
      <c r="BS8" s="19" t="s">
        <v>6</v>
      </c>
    </row>
    <row r="9" s="1" customFormat="1" ht="29.28" customHeight="1">
      <c r="B9" s="23"/>
      <c r="C9" s="24"/>
      <c r="D9" s="28" t="s">
        <v>26</v>
      </c>
      <c r="E9" s="24"/>
      <c r="F9" s="24"/>
      <c r="G9" s="24"/>
      <c r="H9" s="24"/>
      <c r="I9" s="24"/>
      <c r="J9" s="24"/>
      <c r="K9" s="36" t="s">
        <v>27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8" t="s">
        <v>28</v>
      </c>
      <c r="AL9" s="24"/>
      <c r="AM9" s="24"/>
      <c r="AN9" s="36" t="s">
        <v>29</v>
      </c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30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31</v>
      </c>
      <c r="AL10" s="24"/>
      <c r="AM10" s="24"/>
      <c r="AN10" s="29" t="s">
        <v>32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33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34</v>
      </c>
      <c r="AL11" s="24"/>
      <c r="AM11" s="24"/>
      <c r="AN11" s="29" t="s">
        <v>35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36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31</v>
      </c>
      <c r="AL13" s="24"/>
      <c r="AM13" s="24"/>
      <c r="AN13" s="37" t="s">
        <v>37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7" t="s">
        <v>37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4" t="s">
        <v>34</v>
      </c>
      <c r="AL14" s="24"/>
      <c r="AM14" s="24"/>
      <c r="AN14" s="37" t="s">
        <v>37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38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31</v>
      </c>
      <c r="AL16" s="24"/>
      <c r="AM16" s="24"/>
      <c r="AN16" s="29" t="s">
        <v>39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40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34</v>
      </c>
      <c r="AL17" s="24"/>
      <c r="AM17" s="24"/>
      <c r="AN17" s="29" t="s">
        <v>41</v>
      </c>
      <c r="AO17" s="24"/>
      <c r="AP17" s="24"/>
      <c r="AQ17" s="24"/>
      <c r="AR17" s="22"/>
      <c r="BE17" s="33"/>
      <c r="BS17" s="19" t="s">
        <v>42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43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31</v>
      </c>
      <c r="AL19" s="24"/>
      <c r="AM19" s="24"/>
      <c r="AN19" s="29" t="s">
        <v>39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40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34</v>
      </c>
      <c r="AL20" s="24"/>
      <c r="AM20" s="24"/>
      <c r="AN20" s="29" t="s">
        <v>41</v>
      </c>
      <c r="AO20" s="24"/>
      <c r="AP20" s="24"/>
      <c r="AQ20" s="24"/>
      <c r="AR20" s="22"/>
      <c r="BE20" s="33"/>
      <c r="BS20" s="19" t="s">
        <v>42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44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9" t="s">
        <v>45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4"/>
      <c r="AQ25" s="24"/>
      <c r="AR25" s="22"/>
      <c r="BE25" s="33"/>
    </row>
    <row r="26" s="2" customFormat="1" ht="25.92" customHeight="1">
      <c r="A26" s="41"/>
      <c r="B26" s="42"/>
      <c r="C26" s="43"/>
      <c r="D26" s="44" t="s">
        <v>46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3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3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47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48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49</v>
      </c>
      <c r="AL28" s="48"/>
      <c r="AM28" s="48"/>
      <c r="AN28" s="48"/>
      <c r="AO28" s="48"/>
      <c r="AP28" s="43"/>
      <c r="AQ28" s="43"/>
      <c r="AR28" s="47"/>
      <c r="BE28" s="33"/>
    </row>
    <row r="29" s="3" customFormat="1" ht="14.4" customHeight="1">
      <c r="A29" s="3"/>
      <c r="B29" s="49"/>
      <c r="C29" s="50"/>
      <c r="D29" s="34" t="s">
        <v>50</v>
      </c>
      <c r="E29" s="50"/>
      <c r="F29" s="34" t="s">
        <v>51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4" t="s">
        <v>52</v>
      </c>
      <c r="G30" s="50"/>
      <c r="H30" s="50"/>
      <c r="I30" s="50"/>
      <c r="J30" s="50"/>
      <c r="K30" s="50"/>
      <c r="L30" s="51">
        <v>0.14999999999999999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4" t="s">
        <v>53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4" t="s">
        <v>54</v>
      </c>
      <c r="G32" s="50"/>
      <c r="H32" s="50"/>
      <c r="I32" s="50"/>
      <c r="J32" s="50"/>
      <c r="K32" s="50"/>
      <c r="L32" s="51">
        <v>0.14999999999999999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4" t="s">
        <v>55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56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57</v>
      </c>
      <c r="U35" s="57"/>
      <c r="V35" s="57"/>
      <c r="W35" s="57"/>
      <c r="X35" s="59" t="s">
        <v>58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5" t="s">
        <v>59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4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2020/09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Vinary, rekonstrukce místní komunikace a chodníků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4" t="s">
        <v>22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Vinary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4" t="s">
        <v>24</v>
      </c>
      <c r="AJ47" s="43"/>
      <c r="AK47" s="43"/>
      <c r="AL47" s="43"/>
      <c r="AM47" s="75" t="str">
        <f>IF(AN8= "","",AN8)</f>
        <v>1. 10. 2021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4" t="s">
        <v>30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Obec Vinary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4" t="s">
        <v>38</v>
      </c>
      <c r="AJ49" s="43"/>
      <c r="AK49" s="43"/>
      <c r="AL49" s="43"/>
      <c r="AM49" s="76" t="str">
        <f>IF(E17="","",E17)</f>
        <v>Martin Toms</v>
      </c>
      <c r="AN49" s="67"/>
      <c r="AO49" s="67"/>
      <c r="AP49" s="67"/>
      <c r="AQ49" s="43"/>
      <c r="AR49" s="47"/>
      <c r="AS49" s="77" t="s">
        <v>60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4" t="s">
        <v>36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4" t="s">
        <v>43</v>
      </c>
      <c r="AJ50" s="43"/>
      <c r="AK50" s="43"/>
      <c r="AL50" s="43"/>
      <c r="AM50" s="76" t="str">
        <f>IF(E20="","",E20)</f>
        <v>Martin Toms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61</v>
      </c>
      <c r="D52" s="90"/>
      <c r="E52" s="90"/>
      <c r="F52" s="90"/>
      <c r="G52" s="90"/>
      <c r="H52" s="91"/>
      <c r="I52" s="92" t="s">
        <v>62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63</v>
      </c>
      <c r="AH52" s="90"/>
      <c r="AI52" s="90"/>
      <c r="AJ52" s="90"/>
      <c r="AK52" s="90"/>
      <c r="AL52" s="90"/>
      <c r="AM52" s="90"/>
      <c r="AN52" s="92" t="s">
        <v>64</v>
      </c>
      <c r="AO52" s="90"/>
      <c r="AP52" s="90"/>
      <c r="AQ52" s="94" t="s">
        <v>65</v>
      </c>
      <c r="AR52" s="47"/>
      <c r="AS52" s="95" t="s">
        <v>66</v>
      </c>
      <c r="AT52" s="96" t="s">
        <v>67</v>
      </c>
      <c r="AU52" s="96" t="s">
        <v>68</v>
      </c>
      <c r="AV52" s="96" t="s">
        <v>69</v>
      </c>
      <c r="AW52" s="96" t="s">
        <v>70</v>
      </c>
      <c r="AX52" s="96" t="s">
        <v>71</v>
      </c>
      <c r="AY52" s="96" t="s">
        <v>72</v>
      </c>
      <c r="AZ52" s="96" t="s">
        <v>73</v>
      </c>
      <c r="BA52" s="96" t="s">
        <v>74</v>
      </c>
      <c r="BB52" s="96" t="s">
        <v>75</v>
      </c>
      <c r="BC52" s="96" t="s">
        <v>76</v>
      </c>
      <c r="BD52" s="97" t="s">
        <v>77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78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ROUND(SUM(AG55:AG56),2)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41</v>
      </c>
      <c r="AR54" s="107"/>
      <c r="AS54" s="108">
        <f>ROUND(SUM(AS55:AS56),2)</f>
        <v>0</v>
      </c>
      <c r="AT54" s="109">
        <f>ROUND(SUM(AV54:AW54),2)</f>
        <v>0</v>
      </c>
      <c r="AU54" s="110">
        <f>ROUND(SUM(AU55:AU56),5)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ROUND(SUM(AZ55:AZ56),2)</f>
        <v>0</v>
      </c>
      <c r="BA54" s="109">
        <f>ROUND(SUM(BA55:BA56),2)</f>
        <v>0</v>
      </c>
      <c r="BB54" s="109">
        <f>ROUND(SUM(BB55:BB56),2)</f>
        <v>0</v>
      </c>
      <c r="BC54" s="109">
        <f>ROUND(SUM(BC55:BC56),2)</f>
        <v>0</v>
      </c>
      <c r="BD54" s="111">
        <f>ROUND(SUM(BD55:BD56),2)</f>
        <v>0</v>
      </c>
      <c r="BE54" s="6"/>
      <c r="BS54" s="112" t="s">
        <v>79</v>
      </c>
      <c r="BT54" s="112" t="s">
        <v>80</v>
      </c>
      <c r="BU54" s="113" t="s">
        <v>81</v>
      </c>
      <c r="BV54" s="112" t="s">
        <v>82</v>
      </c>
      <c r="BW54" s="112" t="s">
        <v>5</v>
      </c>
      <c r="BX54" s="112" t="s">
        <v>83</v>
      </c>
      <c r="CL54" s="112" t="s">
        <v>19</v>
      </c>
    </row>
    <row r="55" s="7" customFormat="1" ht="16.5" customHeight="1">
      <c r="A55" s="114" t="s">
        <v>84</v>
      </c>
      <c r="B55" s="115"/>
      <c r="C55" s="116"/>
      <c r="D55" s="117" t="s">
        <v>85</v>
      </c>
      <c r="E55" s="117"/>
      <c r="F55" s="117"/>
      <c r="G55" s="117"/>
      <c r="H55" s="117"/>
      <c r="I55" s="118"/>
      <c r="J55" s="117" t="s">
        <v>86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'NN - Neuznatelné náklady'!J30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87</v>
      </c>
      <c r="AR55" s="121"/>
      <c r="AS55" s="122">
        <v>0</v>
      </c>
      <c r="AT55" s="123">
        <f>ROUND(SUM(AV55:AW55),2)</f>
        <v>0</v>
      </c>
      <c r="AU55" s="124">
        <f>'NN - Neuznatelné náklady'!P87</f>
        <v>0</v>
      </c>
      <c r="AV55" s="123">
        <f>'NN - Neuznatelné náklady'!J33</f>
        <v>0</v>
      </c>
      <c r="AW55" s="123">
        <f>'NN - Neuznatelné náklady'!J34</f>
        <v>0</v>
      </c>
      <c r="AX55" s="123">
        <f>'NN - Neuznatelné náklady'!J35</f>
        <v>0</v>
      </c>
      <c r="AY55" s="123">
        <f>'NN - Neuznatelné náklady'!J36</f>
        <v>0</v>
      </c>
      <c r="AZ55" s="123">
        <f>'NN - Neuznatelné náklady'!F33</f>
        <v>0</v>
      </c>
      <c r="BA55" s="123">
        <f>'NN - Neuznatelné náklady'!F34</f>
        <v>0</v>
      </c>
      <c r="BB55" s="123">
        <f>'NN - Neuznatelné náklady'!F35</f>
        <v>0</v>
      </c>
      <c r="BC55" s="123">
        <f>'NN - Neuznatelné náklady'!F36</f>
        <v>0</v>
      </c>
      <c r="BD55" s="125">
        <f>'NN - Neuznatelné náklady'!F37</f>
        <v>0</v>
      </c>
      <c r="BE55" s="7"/>
      <c r="BT55" s="126" t="s">
        <v>88</v>
      </c>
      <c r="BV55" s="126" t="s">
        <v>82</v>
      </c>
      <c r="BW55" s="126" t="s">
        <v>89</v>
      </c>
      <c r="BX55" s="126" t="s">
        <v>5</v>
      </c>
      <c r="CL55" s="126" t="s">
        <v>19</v>
      </c>
      <c r="CM55" s="126" t="s">
        <v>90</v>
      </c>
    </row>
    <row r="56" s="7" customFormat="1" ht="16.5" customHeight="1">
      <c r="A56" s="114" t="s">
        <v>84</v>
      </c>
      <c r="B56" s="115"/>
      <c r="C56" s="116"/>
      <c r="D56" s="117" t="s">
        <v>91</v>
      </c>
      <c r="E56" s="117"/>
      <c r="F56" s="117"/>
      <c r="G56" s="117"/>
      <c r="H56" s="117"/>
      <c r="I56" s="118"/>
      <c r="J56" s="117" t="s">
        <v>92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'UN - Uznatelné náklady'!J30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87</v>
      </c>
      <c r="AR56" s="121"/>
      <c r="AS56" s="127">
        <v>0</v>
      </c>
      <c r="AT56" s="128">
        <f>ROUND(SUM(AV56:AW56),2)</f>
        <v>0</v>
      </c>
      <c r="AU56" s="129">
        <f>'UN - Uznatelné náklady'!P87</f>
        <v>0</v>
      </c>
      <c r="AV56" s="128">
        <f>'UN - Uznatelné náklady'!J33</f>
        <v>0</v>
      </c>
      <c r="AW56" s="128">
        <f>'UN - Uznatelné náklady'!J34</f>
        <v>0</v>
      </c>
      <c r="AX56" s="128">
        <f>'UN - Uznatelné náklady'!J35</f>
        <v>0</v>
      </c>
      <c r="AY56" s="128">
        <f>'UN - Uznatelné náklady'!J36</f>
        <v>0</v>
      </c>
      <c r="AZ56" s="128">
        <f>'UN - Uznatelné náklady'!F33</f>
        <v>0</v>
      </c>
      <c r="BA56" s="128">
        <f>'UN - Uznatelné náklady'!F34</f>
        <v>0</v>
      </c>
      <c r="BB56" s="128">
        <f>'UN - Uznatelné náklady'!F35</f>
        <v>0</v>
      </c>
      <c r="BC56" s="128">
        <f>'UN - Uznatelné náklady'!F36</f>
        <v>0</v>
      </c>
      <c r="BD56" s="130">
        <f>'UN - Uznatelné náklady'!F37</f>
        <v>0</v>
      </c>
      <c r="BE56" s="7"/>
      <c r="BT56" s="126" t="s">
        <v>88</v>
      </c>
      <c r="BV56" s="126" t="s">
        <v>82</v>
      </c>
      <c r="BW56" s="126" t="s">
        <v>93</v>
      </c>
      <c r="BX56" s="126" t="s">
        <v>5</v>
      </c>
      <c r="CL56" s="126" t="s">
        <v>19</v>
      </c>
      <c r="CM56" s="126" t="s">
        <v>90</v>
      </c>
    </row>
    <row r="57" s="2" customFormat="1" ht="30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7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</row>
    <row r="58" s="2" customFormat="1" ht="6.96" customHeight="1">
      <c r="A58" s="41"/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47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</row>
  </sheetData>
  <sheetProtection sheet="1" formatColumns="0" formatRows="0" objects="1" scenarios="1" spinCount="100000" saltValue="HRNTXcsZDZN3Gey3OWmrawdoUZKZGpZ6/JfDZ/3cuiFfWBQSTc25hMwZJpKjzQJ1//G9/HIP3z2AgPzWcGjB5A==" hashValue="3K1O14jdPZlFKeosnZG4S3o5WxruhMVeU445AEon9/H8xh6eiURkcqN+KR6CbIQsArz46aG3y2NNESABENbt9Q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NN - Neuznatelné náklady'!C2" display="/"/>
    <hyperlink ref="A56" location="'UN - Uznatelné náklady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  <c r="AZ2" s="131" t="s">
        <v>94</v>
      </c>
      <c r="BA2" s="131" t="s">
        <v>95</v>
      </c>
      <c r="BB2" s="131" t="s">
        <v>96</v>
      </c>
      <c r="BC2" s="131" t="s">
        <v>97</v>
      </c>
      <c r="BD2" s="131" t="s">
        <v>90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2"/>
      <c r="AT3" s="19" t="s">
        <v>90</v>
      </c>
      <c r="AZ3" s="131" t="s">
        <v>98</v>
      </c>
      <c r="BA3" s="131" t="s">
        <v>99</v>
      </c>
      <c r="BB3" s="131" t="s">
        <v>96</v>
      </c>
      <c r="BC3" s="131" t="s">
        <v>100</v>
      </c>
      <c r="BD3" s="131" t="s">
        <v>90</v>
      </c>
    </row>
    <row r="4" s="1" customFormat="1" ht="24.96" customHeight="1">
      <c r="B4" s="22"/>
      <c r="D4" s="134" t="s">
        <v>101</v>
      </c>
      <c r="L4" s="22"/>
      <c r="M4" s="135" t="s">
        <v>10</v>
      </c>
      <c r="AT4" s="19" t="s">
        <v>4</v>
      </c>
      <c r="AZ4" s="131" t="s">
        <v>102</v>
      </c>
      <c r="BA4" s="131" t="s">
        <v>103</v>
      </c>
      <c r="BB4" s="131" t="s">
        <v>96</v>
      </c>
      <c r="BC4" s="131" t="s">
        <v>104</v>
      </c>
      <c r="BD4" s="131" t="s">
        <v>90</v>
      </c>
    </row>
    <row r="5" s="1" customFormat="1" ht="6.96" customHeight="1">
      <c r="B5" s="22"/>
      <c r="L5" s="22"/>
      <c r="AZ5" s="131" t="s">
        <v>105</v>
      </c>
      <c r="BA5" s="131" t="s">
        <v>106</v>
      </c>
      <c r="BB5" s="131" t="s">
        <v>96</v>
      </c>
      <c r="BC5" s="131" t="s">
        <v>107</v>
      </c>
      <c r="BD5" s="131" t="s">
        <v>90</v>
      </c>
    </row>
    <row r="6" s="1" customFormat="1" ht="12" customHeight="1">
      <c r="B6" s="22"/>
      <c r="D6" s="136" t="s">
        <v>16</v>
      </c>
      <c r="L6" s="22"/>
      <c r="AZ6" s="131" t="s">
        <v>108</v>
      </c>
      <c r="BA6" s="131" t="s">
        <v>109</v>
      </c>
      <c r="BB6" s="131" t="s">
        <v>96</v>
      </c>
      <c r="BC6" s="131" t="s">
        <v>110</v>
      </c>
      <c r="BD6" s="131" t="s">
        <v>90</v>
      </c>
    </row>
    <row r="7" s="1" customFormat="1" ht="16.5" customHeight="1">
      <c r="B7" s="22"/>
      <c r="E7" s="137" t="str">
        <f>'Rekapitulace stavby'!K6</f>
        <v>Vinary, rekonstrukce místní komunikace a chodníků</v>
      </c>
      <c r="F7" s="136"/>
      <c r="G7" s="136"/>
      <c r="H7" s="136"/>
      <c r="L7" s="22"/>
      <c r="AZ7" s="131" t="s">
        <v>111</v>
      </c>
      <c r="BA7" s="131" t="s">
        <v>112</v>
      </c>
      <c r="BB7" s="131" t="s">
        <v>96</v>
      </c>
      <c r="BC7" s="131" t="s">
        <v>113</v>
      </c>
      <c r="BD7" s="131" t="s">
        <v>90</v>
      </c>
    </row>
    <row r="8" s="2" customFormat="1" ht="12" customHeight="1">
      <c r="A8" s="41"/>
      <c r="B8" s="47"/>
      <c r="C8" s="41"/>
      <c r="D8" s="136" t="s">
        <v>114</v>
      </c>
      <c r="E8" s="41"/>
      <c r="F8" s="41"/>
      <c r="G8" s="41"/>
      <c r="H8" s="41"/>
      <c r="I8" s="41"/>
      <c r="J8" s="41"/>
      <c r="K8" s="41"/>
      <c r="L8" s="13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Z8" s="131" t="s">
        <v>115</v>
      </c>
      <c r="BA8" s="131" t="s">
        <v>116</v>
      </c>
      <c r="BB8" s="131" t="s">
        <v>117</v>
      </c>
      <c r="BC8" s="131" t="s">
        <v>118</v>
      </c>
      <c r="BD8" s="131" t="s">
        <v>90</v>
      </c>
    </row>
    <row r="9" s="2" customFormat="1" ht="16.5" customHeight="1">
      <c r="A9" s="41"/>
      <c r="B9" s="47"/>
      <c r="C9" s="41"/>
      <c r="D9" s="41"/>
      <c r="E9" s="139" t="s">
        <v>119</v>
      </c>
      <c r="F9" s="41"/>
      <c r="G9" s="41"/>
      <c r="H9" s="41"/>
      <c r="I9" s="41"/>
      <c r="J9" s="41"/>
      <c r="K9" s="41"/>
      <c r="L9" s="13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Z9" s="131" t="s">
        <v>120</v>
      </c>
      <c r="BA9" s="131" t="s">
        <v>121</v>
      </c>
      <c r="BB9" s="131" t="s">
        <v>117</v>
      </c>
      <c r="BC9" s="131" t="s">
        <v>122</v>
      </c>
      <c r="BD9" s="131" t="s">
        <v>90</v>
      </c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Z10" s="131" t="s">
        <v>123</v>
      </c>
      <c r="BA10" s="131" t="s">
        <v>124</v>
      </c>
      <c r="BB10" s="131" t="s">
        <v>117</v>
      </c>
      <c r="BC10" s="131" t="s">
        <v>125</v>
      </c>
      <c r="BD10" s="131" t="s">
        <v>90</v>
      </c>
    </row>
    <row r="11" s="2" customFormat="1" ht="12" customHeight="1">
      <c r="A11" s="41"/>
      <c r="B11" s="47"/>
      <c r="C11" s="41"/>
      <c r="D11" s="136" t="s">
        <v>18</v>
      </c>
      <c r="E11" s="41"/>
      <c r="F11" s="140" t="s">
        <v>19</v>
      </c>
      <c r="G11" s="41"/>
      <c r="H11" s="41"/>
      <c r="I11" s="136" t="s">
        <v>20</v>
      </c>
      <c r="J11" s="140" t="s">
        <v>21</v>
      </c>
      <c r="K11" s="41"/>
      <c r="L11" s="13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Z11" s="131" t="s">
        <v>126</v>
      </c>
      <c r="BA11" s="131" t="s">
        <v>127</v>
      </c>
      <c r="BB11" s="131" t="s">
        <v>117</v>
      </c>
      <c r="BC11" s="131" t="s">
        <v>128</v>
      </c>
      <c r="BD11" s="131" t="s">
        <v>90</v>
      </c>
    </row>
    <row r="12" s="2" customFormat="1" ht="12" customHeight="1">
      <c r="A12" s="41"/>
      <c r="B12" s="47"/>
      <c r="C12" s="41"/>
      <c r="D12" s="136" t="s">
        <v>22</v>
      </c>
      <c r="E12" s="41"/>
      <c r="F12" s="140" t="s">
        <v>23</v>
      </c>
      <c r="G12" s="41"/>
      <c r="H12" s="41"/>
      <c r="I12" s="136" t="s">
        <v>24</v>
      </c>
      <c r="J12" s="141" t="str">
        <f>'Rekapitulace stavby'!AN8</f>
        <v>1. 10. 2021</v>
      </c>
      <c r="K12" s="41"/>
      <c r="L12" s="13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Z12" s="131" t="s">
        <v>129</v>
      </c>
      <c r="BA12" s="131" t="s">
        <v>130</v>
      </c>
      <c r="BB12" s="131" t="s">
        <v>117</v>
      </c>
      <c r="BC12" s="131" t="s">
        <v>131</v>
      </c>
      <c r="BD12" s="131" t="s">
        <v>90</v>
      </c>
    </row>
    <row r="13" s="2" customFormat="1" ht="21.84" customHeight="1">
      <c r="A13" s="41"/>
      <c r="B13" s="47"/>
      <c r="C13" s="41"/>
      <c r="D13" s="142" t="s">
        <v>26</v>
      </c>
      <c r="E13" s="41"/>
      <c r="F13" s="143" t="s">
        <v>27</v>
      </c>
      <c r="G13" s="41"/>
      <c r="H13" s="41"/>
      <c r="I13" s="142" t="s">
        <v>28</v>
      </c>
      <c r="J13" s="143" t="s">
        <v>29</v>
      </c>
      <c r="K13" s="41"/>
      <c r="L13" s="13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Z13" s="131" t="s">
        <v>132</v>
      </c>
      <c r="BA13" s="131" t="s">
        <v>133</v>
      </c>
      <c r="BB13" s="131" t="s">
        <v>134</v>
      </c>
      <c r="BC13" s="131" t="s">
        <v>135</v>
      </c>
      <c r="BD13" s="131" t="s">
        <v>90</v>
      </c>
    </row>
    <row r="14" s="2" customFormat="1" ht="12" customHeight="1">
      <c r="A14" s="41"/>
      <c r="B14" s="47"/>
      <c r="C14" s="41"/>
      <c r="D14" s="136" t="s">
        <v>30</v>
      </c>
      <c r="E14" s="41"/>
      <c r="F14" s="41"/>
      <c r="G14" s="41"/>
      <c r="H14" s="41"/>
      <c r="I14" s="136" t="s">
        <v>31</v>
      </c>
      <c r="J14" s="140" t="s">
        <v>32</v>
      </c>
      <c r="K14" s="41"/>
      <c r="L14" s="13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Z14" s="131" t="s">
        <v>136</v>
      </c>
      <c r="BA14" s="131" t="s">
        <v>137</v>
      </c>
      <c r="BB14" s="131" t="s">
        <v>96</v>
      </c>
      <c r="BC14" s="131" t="s">
        <v>138</v>
      </c>
      <c r="BD14" s="131" t="s">
        <v>90</v>
      </c>
    </row>
    <row r="15" s="2" customFormat="1" ht="18" customHeight="1">
      <c r="A15" s="41"/>
      <c r="B15" s="47"/>
      <c r="C15" s="41"/>
      <c r="D15" s="41"/>
      <c r="E15" s="140" t="s">
        <v>33</v>
      </c>
      <c r="F15" s="41"/>
      <c r="G15" s="41"/>
      <c r="H15" s="41"/>
      <c r="I15" s="136" t="s">
        <v>34</v>
      </c>
      <c r="J15" s="140" t="s">
        <v>35</v>
      </c>
      <c r="K15" s="41"/>
      <c r="L15" s="13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Z15" s="131" t="s">
        <v>139</v>
      </c>
      <c r="BA15" s="131" t="s">
        <v>140</v>
      </c>
      <c r="BB15" s="131" t="s">
        <v>96</v>
      </c>
      <c r="BC15" s="131" t="s">
        <v>141</v>
      </c>
      <c r="BD15" s="131" t="s">
        <v>90</v>
      </c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Z16" s="131" t="s">
        <v>142</v>
      </c>
      <c r="BA16" s="131" t="s">
        <v>143</v>
      </c>
      <c r="BB16" s="131" t="s">
        <v>144</v>
      </c>
      <c r="BC16" s="131" t="s">
        <v>145</v>
      </c>
      <c r="BD16" s="131" t="s">
        <v>90</v>
      </c>
    </row>
    <row r="17" s="2" customFormat="1" ht="12" customHeight="1">
      <c r="A17" s="41"/>
      <c r="B17" s="47"/>
      <c r="C17" s="41"/>
      <c r="D17" s="136" t="s">
        <v>36</v>
      </c>
      <c r="E17" s="41"/>
      <c r="F17" s="41"/>
      <c r="G17" s="41"/>
      <c r="H17" s="41"/>
      <c r="I17" s="136" t="s">
        <v>31</v>
      </c>
      <c r="J17" s="35" t="str">
        <f>'Rekapitulace stavby'!AN13</f>
        <v>Vyplň údaj</v>
      </c>
      <c r="K17" s="41"/>
      <c r="L17" s="13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Z17" s="131" t="s">
        <v>146</v>
      </c>
      <c r="BA17" s="131" t="s">
        <v>147</v>
      </c>
      <c r="BB17" s="131" t="s">
        <v>96</v>
      </c>
      <c r="BC17" s="131" t="s">
        <v>148</v>
      </c>
      <c r="BD17" s="131" t="s">
        <v>90</v>
      </c>
    </row>
    <row r="18" s="2" customFormat="1" ht="18" customHeight="1">
      <c r="A18" s="41"/>
      <c r="B18" s="47"/>
      <c r="C18" s="41"/>
      <c r="D18" s="41"/>
      <c r="E18" s="35" t="str">
        <f>'Rekapitulace stavby'!E14</f>
        <v>Vyplň údaj</v>
      </c>
      <c r="F18" s="140"/>
      <c r="G18" s="140"/>
      <c r="H18" s="140"/>
      <c r="I18" s="136" t="s">
        <v>34</v>
      </c>
      <c r="J18" s="35" t="str">
        <f>'Rekapitulace stavby'!AN14</f>
        <v>Vyplň údaj</v>
      </c>
      <c r="K18" s="41"/>
      <c r="L18" s="13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Z18" s="131" t="s">
        <v>149</v>
      </c>
      <c r="BA18" s="131" t="s">
        <v>150</v>
      </c>
      <c r="BB18" s="131" t="s">
        <v>96</v>
      </c>
      <c r="BC18" s="131" t="s">
        <v>151</v>
      </c>
      <c r="BD18" s="131" t="s">
        <v>90</v>
      </c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Z19" s="131" t="s">
        <v>152</v>
      </c>
      <c r="BA19" s="131" t="s">
        <v>153</v>
      </c>
      <c r="BB19" s="131" t="s">
        <v>96</v>
      </c>
      <c r="BC19" s="131" t="s">
        <v>154</v>
      </c>
      <c r="BD19" s="131" t="s">
        <v>90</v>
      </c>
    </row>
    <row r="20" s="2" customFormat="1" ht="12" customHeight="1">
      <c r="A20" s="41"/>
      <c r="B20" s="47"/>
      <c r="C20" s="41"/>
      <c r="D20" s="136" t="s">
        <v>38</v>
      </c>
      <c r="E20" s="41"/>
      <c r="F20" s="41"/>
      <c r="G20" s="41"/>
      <c r="H20" s="41"/>
      <c r="I20" s="136" t="s">
        <v>31</v>
      </c>
      <c r="J20" s="140" t="s">
        <v>39</v>
      </c>
      <c r="K20" s="41"/>
      <c r="L20" s="13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Z20" s="131" t="s">
        <v>155</v>
      </c>
      <c r="BA20" s="131" t="s">
        <v>156</v>
      </c>
      <c r="BB20" s="131" t="s">
        <v>134</v>
      </c>
      <c r="BC20" s="131" t="s">
        <v>157</v>
      </c>
      <c r="BD20" s="131" t="s">
        <v>90</v>
      </c>
    </row>
    <row r="21" s="2" customFormat="1" ht="18" customHeight="1">
      <c r="A21" s="41"/>
      <c r="B21" s="47"/>
      <c r="C21" s="41"/>
      <c r="D21" s="41"/>
      <c r="E21" s="140" t="s">
        <v>40</v>
      </c>
      <c r="F21" s="41"/>
      <c r="G21" s="41"/>
      <c r="H21" s="41"/>
      <c r="I21" s="136" t="s">
        <v>34</v>
      </c>
      <c r="J21" s="140" t="s">
        <v>41</v>
      </c>
      <c r="K21" s="41"/>
      <c r="L21" s="13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6" t="s">
        <v>43</v>
      </c>
      <c r="E23" s="41"/>
      <c r="F23" s="41"/>
      <c r="G23" s="41"/>
      <c r="H23" s="41"/>
      <c r="I23" s="136" t="s">
        <v>31</v>
      </c>
      <c r="J23" s="140" t="s">
        <v>39</v>
      </c>
      <c r="K23" s="41"/>
      <c r="L23" s="13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40" t="s">
        <v>40</v>
      </c>
      <c r="F24" s="41"/>
      <c r="G24" s="41"/>
      <c r="H24" s="41"/>
      <c r="I24" s="136" t="s">
        <v>34</v>
      </c>
      <c r="J24" s="140" t="s">
        <v>41</v>
      </c>
      <c r="K24" s="41"/>
      <c r="L24" s="13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6" t="s">
        <v>44</v>
      </c>
      <c r="E26" s="41"/>
      <c r="F26" s="41"/>
      <c r="G26" s="41"/>
      <c r="H26" s="41"/>
      <c r="I26" s="41"/>
      <c r="J26" s="41"/>
      <c r="K26" s="41"/>
      <c r="L26" s="13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47.25" customHeight="1">
      <c r="A27" s="144"/>
      <c r="B27" s="145"/>
      <c r="C27" s="144"/>
      <c r="D27" s="144"/>
      <c r="E27" s="146" t="s">
        <v>158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8"/>
      <c r="E29" s="148"/>
      <c r="F29" s="148"/>
      <c r="G29" s="148"/>
      <c r="H29" s="148"/>
      <c r="I29" s="148"/>
      <c r="J29" s="148"/>
      <c r="K29" s="148"/>
      <c r="L29" s="13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9" t="s">
        <v>46</v>
      </c>
      <c r="E30" s="41"/>
      <c r="F30" s="41"/>
      <c r="G30" s="41"/>
      <c r="H30" s="41"/>
      <c r="I30" s="41"/>
      <c r="J30" s="150">
        <f>ROUND(J87, 2)</f>
        <v>0</v>
      </c>
      <c r="K30" s="41"/>
      <c r="L30" s="13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8"/>
      <c r="E31" s="148"/>
      <c r="F31" s="148"/>
      <c r="G31" s="148"/>
      <c r="H31" s="148"/>
      <c r="I31" s="148"/>
      <c r="J31" s="148"/>
      <c r="K31" s="148"/>
      <c r="L31" s="13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1" t="s">
        <v>48</v>
      </c>
      <c r="G32" s="41"/>
      <c r="H32" s="41"/>
      <c r="I32" s="151" t="s">
        <v>47</v>
      </c>
      <c r="J32" s="151" t="s">
        <v>49</v>
      </c>
      <c r="K32" s="41"/>
      <c r="L32" s="13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2" t="s">
        <v>50</v>
      </c>
      <c r="E33" s="136" t="s">
        <v>51</v>
      </c>
      <c r="F33" s="153">
        <f>ROUND((SUM(BE87:BE358)),  2)</f>
        <v>0</v>
      </c>
      <c r="G33" s="41"/>
      <c r="H33" s="41"/>
      <c r="I33" s="154">
        <v>0.20999999999999999</v>
      </c>
      <c r="J33" s="153">
        <f>ROUND(((SUM(BE87:BE358))*I33),  2)</f>
        <v>0</v>
      </c>
      <c r="K33" s="41"/>
      <c r="L33" s="13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6" t="s">
        <v>52</v>
      </c>
      <c r="F34" s="153">
        <f>ROUND((SUM(BF87:BF358)),  2)</f>
        <v>0</v>
      </c>
      <c r="G34" s="41"/>
      <c r="H34" s="41"/>
      <c r="I34" s="154">
        <v>0.14999999999999999</v>
      </c>
      <c r="J34" s="153">
        <f>ROUND(((SUM(BF87:BF358))*I34),  2)</f>
        <v>0</v>
      </c>
      <c r="K34" s="41"/>
      <c r="L34" s="13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6" t="s">
        <v>53</v>
      </c>
      <c r="F35" s="153">
        <f>ROUND((SUM(BG87:BG358)),  2)</f>
        <v>0</v>
      </c>
      <c r="G35" s="41"/>
      <c r="H35" s="41"/>
      <c r="I35" s="154">
        <v>0.20999999999999999</v>
      </c>
      <c r="J35" s="153">
        <f>0</f>
        <v>0</v>
      </c>
      <c r="K35" s="41"/>
      <c r="L35" s="13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6" t="s">
        <v>54</v>
      </c>
      <c r="F36" s="153">
        <f>ROUND((SUM(BH87:BH358)),  2)</f>
        <v>0</v>
      </c>
      <c r="G36" s="41"/>
      <c r="H36" s="41"/>
      <c r="I36" s="154">
        <v>0.14999999999999999</v>
      </c>
      <c r="J36" s="153">
        <f>0</f>
        <v>0</v>
      </c>
      <c r="K36" s="41"/>
      <c r="L36" s="13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6" t="s">
        <v>55</v>
      </c>
      <c r="F37" s="153">
        <f>ROUND((SUM(BI87:BI358)),  2)</f>
        <v>0</v>
      </c>
      <c r="G37" s="41"/>
      <c r="H37" s="41"/>
      <c r="I37" s="154">
        <v>0</v>
      </c>
      <c r="J37" s="153">
        <f>0</f>
        <v>0</v>
      </c>
      <c r="K37" s="41"/>
      <c r="L37" s="13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5"/>
      <c r="D39" s="156" t="s">
        <v>56</v>
      </c>
      <c r="E39" s="157"/>
      <c r="F39" s="157"/>
      <c r="G39" s="158" t="s">
        <v>57</v>
      </c>
      <c r="H39" s="159" t="s">
        <v>58</v>
      </c>
      <c r="I39" s="157"/>
      <c r="J39" s="160">
        <f>SUM(J30:J37)</f>
        <v>0</v>
      </c>
      <c r="K39" s="161"/>
      <c r="L39" s="13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159</v>
      </c>
      <c r="D45" s="43"/>
      <c r="E45" s="43"/>
      <c r="F45" s="43"/>
      <c r="G45" s="43"/>
      <c r="H45" s="43"/>
      <c r="I45" s="43"/>
      <c r="J45" s="43"/>
      <c r="K45" s="43"/>
      <c r="L45" s="13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16</v>
      </c>
      <c r="D47" s="43"/>
      <c r="E47" s="43"/>
      <c r="F47" s="43"/>
      <c r="G47" s="43"/>
      <c r="H47" s="43"/>
      <c r="I47" s="43"/>
      <c r="J47" s="43"/>
      <c r="K47" s="43"/>
      <c r="L47" s="13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6" t="str">
        <f>E7</f>
        <v>Vinary, rekonstrukce místní komunikace a chodníků</v>
      </c>
      <c r="F48" s="34"/>
      <c r="G48" s="34"/>
      <c r="H48" s="34"/>
      <c r="I48" s="43"/>
      <c r="J48" s="43"/>
      <c r="K48" s="43"/>
      <c r="L48" s="13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114</v>
      </c>
      <c r="D49" s="43"/>
      <c r="E49" s="43"/>
      <c r="F49" s="43"/>
      <c r="G49" s="43"/>
      <c r="H49" s="43"/>
      <c r="I49" s="43"/>
      <c r="J49" s="43"/>
      <c r="K49" s="43"/>
      <c r="L49" s="13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NN - Neuznatelné náklady</v>
      </c>
      <c r="F50" s="43"/>
      <c r="G50" s="43"/>
      <c r="H50" s="43"/>
      <c r="I50" s="43"/>
      <c r="J50" s="43"/>
      <c r="K50" s="43"/>
      <c r="L50" s="13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3"/>
      <c r="E52" s="43"/>
      <c r="F52" s="29" t="str">
        <f>F12</f>
        <v>Vinary</v>
      </c>
      <c r="G52" s="43"/>
      <c r="H52" s="43"/>
      <c r="I52" s="34" t="s">
        <v>24</v>
      </c>
      <c r="J52" s="75" t="str">
        <f>IF(J12="","",J12)</f>
        <v>1. 10. 2021</v>
      </c>
      <c r="K52" s="43"/>
      <c r="L52" s="13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4" t="s">
        <v>30</v>
      </c>
      <c r="D54" s="43"/>
      <c r="E54" s="43"/>
      <c r="F54" s="29" t="str">
        <f>E15</f>
        <v>Obec Vinary</v>
      </c>
      <c r="G54" s="43"/>
      <c r="H54" s="43"/>
      <c r="I54" s="34" t="s">
        <v>38</v>
      </c>
      <c r="J54" s="39" t="str">
        <f>E21</f>
        <v>Martin Toms</v>
      </c>
      <c r="K54" s="43"/>
      <c r="L54" s="13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36</v>
      </c>
      <c r="D55" s="43"/>
      <c r="E55" s="43"/>
      <c r="F55" s="29" t="str">
        <f>IF(E18="","",E18)</f>
        <v>Vyplň údaj</v>
      </c>
      <c r="G55" s="43"/>
      <c r="H55" s="43"/>
      <c r="I55" s="34" t="s">
        <v>43</v>
      </c>
      <c r="J55" s="39" t="str">
        <f>E24</f>
        <v>Martin Toms</v>
      </c>
      <c r="K55" s="43"/>
      <c r="L55" s="13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7" t="s">
        <v>160</v>
      </c>
      <c r="D57" s="168"/>
      <c r="E57" s="168"/>
      <c r="F57" s="168"/>
      <c r="G57" s="168"/>
      <c r="H57" s="168"/>
      <c r="I57" s="168"/>
      <c r="J57" s="169" t="s">
        <v>161</v>
      </c>
      <c r="K57" s="168"/>
      <c r="L57" s="13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0" t="s">
        <v>78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3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19" t="s">
        <v>162</v>
      </c>
    </row>
    <row r="60" s="9" customFormat="1" ht="24.96" customHeight="1">
      <c r="A60" s="9"/>
      <c r="B60" s="171"/>
      <c r="C60" s="172"/>
      <c r="D60" s="173" t="s">
        <v>163</v>
      </c>
      <c r="E60" s="174"/>
      <c r="F60" s="174"/>
      <c r="G60" s="174"/>
      <c r="H60" s="174"/>
      <c r="I60" s="174"/>
      <c r="J60" s="175">
        <f>J88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164</v>
      </c>
      <c r="E61" s="180"/>
      <c r="F61" s="180"/>
      <c r="G61" s="180"/>
      <c r="H61" s="180"/>
      <c r="I61" s="180"/>
      <c r="J61" s="181">
        <f>J89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165</v>
      </c>
      <c r="E62" s="180"/>
      <c r="F62" s="180"/>
      <c r="G62" s="180"/>
      <c r="H62" s="180"/>
      <c r="I62" s="180"/>
      <c r="J62" s="181">
        <f>J181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166</v>
      </c>
      <c r="E63" s="180"/>
      <c r="F63" s="180"/>
      <c r="G63" s="180"/>
      <c r="H63" s="180"/>
      <c r="I63" s="180"/>
      <c r="J63" s="181">
        <f>J234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167</v>
      </c>
      <c r="E64" s="180"/>
      <c r="F64" s="180"/>
      <c r="G64" s="180"/>
      <c r="H64" s="180"/>
      <c r="I64" s="180"/>
      <c r="J64" s="181">
        <f>J245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168</v>
      </c>
      <c r="E65" s="180"/>
      <c r="F65" s="180"/>
      <c r="G65" s="180"/>
      <c r="H65" s="180"/>
      <c r="I65" s="180"/>
      <c r="J65" s="181">
        <f>J298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7"/>
      <c r="C66" s="178"/>
      <c r="D66" s="179" t="s">
        <v>169</v>
      </c>
      <c r="E66" s="180"/>
      <c r="F66" s="180"/>
      <c r="G66" s="180"/>
      <c r="H66" s="180"/>
      <c r="I66" s="180"/>
      <c r="J66" s="181">
        <f>J325</f>
        <v>0</v>
      </c>
      <c r="K66" s="178"/>
      <c r="L66" s="182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1"/>
      <c r="C67" s="172"/>
      <c r="D67" s="173" t="s">
        <v>170</v>
      </c>
      <c r="E67" s="174"/>
      <c r="F67" s="174"/>
      <c r="G67" s="174"/>
      <c r="H67" s="174"/>
      <c r="I67" s="174"/>
      <c r="J67" s="175">
        <f>J332</f>
        <v>0</v>
      </c>
      <c r="K67" s="172"/>
      <c r="L67" s="176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3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5" t="s">
        <v>171</v>
      </c>
      <c r="D74" s="43"/>
      <c r="E74" s="43"/>
      <c r="F74" s="43"/>
      <c r="G74" s="43"/>
      <c r="H74" s="43"/>
      <c r="I74" s="43"/>
      <c r="J74" s="43"/>
      <c r="K74" s="43"/>
      <c r="L74" s="13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4" t="s">
        <v>16</v>
      </c>
      <c r="D76" s="43"/>
      <c r="E76" s="43"/>
      <c r="F76" s="43"/>
      <c r="G76" s="43"/>
      <c r="H76" s="43"/>
      <c r="I76" s="43"/>
      <c r="J76" s="43"/>
      <c r="K76" s="43"/>
      <c r="L76" s="13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66" t="str">
        <f>E7</f>
        <v>Vinary, rekonstrukce místní komunikace a chodníků</v>
      </c>
      <c r="F77" s="34"/>
      <c r="G77" s="34"/>
      <c r="H77" s="34"/>
      <c r="I77" s="43"/>
      <c r="J77" s="43"/>
      <c r="K77" s="43"/>
      <c r="L77" s="13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114</v>
      </c>
      <c r="D78" s="43"/>
      <c r="E78" s="43"/>
      <c r="F78" s="43"/>
      <c r="G78" s="43"/>
      <c r="H78" s="43"/>
      <c r="I78" s="43"/>
      <c r="J78" s="43"/>
      <c r="K78" s="43"/>
      <c r="L78" s="13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NN - Neuznatelné náklady</v>
      </c>
      <c r="F79" s="43"/>
      <c r="G79" s="43"/>
      <c r="H79" s="43"/>
      <c r="I79" s="43"/>
      <c r="J79" s="43"/>
      <c r="K79" s="43"/>
      <c r="L79" s="13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4" t="s">
        <v>22</v>
      </c>
      <c r="D81" s="43"/>
      <c r="E81" s="43"/>
      <c r="F81" s="29" t="str">
        <f>F12</f>
        <v>Vinary</v>
      </c>
      <c r="G81" s="43"/>
      <c r="H81" s="43"/>
      <c r="I81" s="34" t="s">
        <v>24</v>
      </c>
      <c r="J81" s="75" t="str">
        <f>IF(J12="","",J12)</f>
        <v>1. 10. 2021</v>
      </c>
      <c r="K81" s="43"/>
      <c r="L81" s="13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4" t="s">
        <v>30</v>
      </c>
      <c r="D83" s="43"/>
      <c r="E83" s="43"/>
      <c r="F83" s="29" t="str">
        <f>E15</f>
        <v>Obec Vinary</v>
      </c>
      <c r="G83" s="43"/>
      <c r="H83" s="43"/>
      <c r="I83" s="34" t="s">
        <v>38</v>
      </c>
      <c r="J83" s="39" t="str">
        <f>E21</f>
        <v>Martin Toms</v>
      </c>
      <c r="K83" s="43"/>
      <c r="L83" s="13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4" t="s">
        <v>36</v>
      </c>
      <c r="D84" s="43"/>
      <c r="E84" s="43"/>
      <c r="F84" s="29" t="str">
        <f>IF(E18="","",E18)</f>
        <v>Vyplň údaj</v>
      </c>
      <c r="G84" s="43"/>
      <c r="H84" s="43"/>
      <c r="I84" s="34" t="s">
        <v>43</v>
      </c>
      <c r="J84" s="39" t="str">
        <f>E24</f>
        <v>Martin Toms</v>
      </c>
      <c r="K84" s="43"/>
      <c r="L84" s="13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3"/>
      <c r="B86" s="184"/>
      <c r="C86" s="185" t="s">
        <v>172</v>
      </c>
      <c r="D86" s="186" t="s">
        <v>65</v>
      </c>
      <c r="E86" s="186" t="s">
        <v>61</v>
      </c>
      <c r="F86" s="186" t="s">
        <v>62</v>
      </c>
      <c r="G86" s="186" t="s">
        <v>173</v>
      </c>
      <c r="H86" s="186" t="s">
        <v>174</v>
      </c>
      <c r="I86" s="186" t="s">
        <v>175</v>
      </c>
      <c r="J86" s="186" t="s">
        <v>161</v>
      </c>
      <c r="K86" s="187" t="s">
        <v>176</v>
      </c>
      <c r="L86" s="188"/>
      <c r="M86" s="95" t="s">
        <v>41</v>
      </c>
      <c r="N86" s="96" t="s">
        <v>50</v>
      </c>
      <c r="O86" s="96" t="s">
        <v>177</v>
      </c>
      <c r="P86" s="96" t="s">
        <v>178</v>
      </c>
      <c r="Q86" s="96" t="s">
        <v>179</v>
      </c>
      <c r="R86" s="96" t="s">
        <v>180</v>
      </c>
      <c r="S86" s="96" t="s">
        <v>181</v>
      </c>
      <c r="T86" s="97" t="s">
        <v>182</v>
      </c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</row>
    <row r="87" s="2" customFormat="1" ht="22.8" customHeight="1">
      <c r="A87" s="41"/>
      <c r="B87" s="42"/>
      <c r="C87" s="102" t="s">
        <v>183</v>
      </c>
      <c r="D87" s="43"/>
      <c r="E87" s="43"/>
      <c r="F87" s="43"/>
      <c r="G87" s="43"/>
      <c r="H87" s="43"/>
      <c r="I87" s="43"/>
      <c r="J87" s="189">
        <f>BK87</f>
        <v>0</v>
      </c>
      <c r="K87" s="43"/>
      <c r="L87" s="47"/>
      <c r="M87" s="98"/>
      <c r="N87" s="190"/>
      <c r="O87" s="99"/>
      <c r="P87" s="191">
        <f>P88+P332</f>
        <v>0</v>
      </c>
      <c r="Q87" s="99"/>
      <c r="R87" s="191">
        <f>R88+R332</f>
        <v>361.16300581000002</v>
      </c>
      <c r="S87" s="99"/>
      <c r="T87" s="192">
        <f>T88+T332</f>
        <v>286.55900000000003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19" t="s">
        <v>79</v>
      </c>
      <c r="AU87" s="19" t="s">
        <v>162</v>
      </c>
      <c r="BK87" s="193">
        <f>BK88+BK332</f>
        <v>0</v>
      </c>
    </row>
    <row r="88" s="12" customFormat="1" ht="25.92" customHeight="1">
      <c r="A88" s="12"/>
      <c r="B88" s="194"/>
      <c r="C88" s="195"/>
      <c r="D88" s="196" t="s">
        <v>79</v>
      </c>
      <c r="E88" s="197" t="s">
        <v>184</v>
      </c>
      <c r="F88" s="197" t="s">
        <v>185</v>
      </c>
      <c r="G88" s="195"/>
      <c r="H88" s="195"/>
      <c r="I88" s="198"/>
      <c r="J88" s="199">
        <f>BK88</f>
        <v>0</v>
      </c>
      <c r="K88" s="195"/>
      <c r="L88" s="200"/>
      <c r="M88" s="201"/>
      <c r="N88" s="202"/>
      <c r="O88" s="202"/>
      <c r="P88" s="203">
        <f>P89+P181+P234+P245+P298+P325</f>
        <v>0</v>
      </c>
      <c r="Q88" s="202"/>
      <c r="R88" s="203">
        <f>R89+R181+R234+R245+R298+R325</f>
        <v>361.16300581000002</v>
      </c>
      <c r="S88" s="202"/>
      <c r="T88" s="204">
        <f>T89+T181+T234+T245+T298+T325</f>
        <v>286.55900000000003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5" t="s">
        <v>88</v>
      </c>
      <c r="AT88" s="206" t="s">
        <v>79</v>
      </c>
      <c r="AU88" s="206" t="s">
        <v>80</v>
      </c>
      <c r="AY88" s="205" t="s">
        <v>186</v>
      </c>
      <c r="BK88" s="207">
        <f>BK89+BK181+BK234+BK245+BK298+BK325</f>
        <v>0</v>
      </c>
    </row>
    <row r="89" s="12" customFormat="1" ht="22.8" customHeight="1">
      <c r="A89" s="12"/>
      <c r="B89" s="194"/>
      <c r="C89" s="195"/>
      <c r="D89" s="196" t="s">
        <v>79</v>
      </c>
      <c r="E89" s="208" t="s">
        <v>88</v>
      </c>
      <c r="F89" s="208" t="s">
        <v>187</v>
      </c>
      <c r="G89" s="195"/>
      <c r="H89" s="195"/>
      <c r="I89" s="198"/>
      <c r="J89" s="209">
        <f>BK89</f>
        <v>0</v>
      </c>
      <c r="K89" s="195"/>
      <c r="L89" s="200"/>
      <c r="M89" s="201"/>
      <c r="N89" s="202"/>
      <c r="O89" s="202"/>
      <c r="P89" s="203">
        <f>SUM(P90:P180)</f>
        <v>0</v>
      </c>
      <c r="Q89" s="202"/>
      <c r="R89" s="203">
        <f>SUM(R90:R180)</f>
        <v>2.2882499999999997</v>
      </c>
      <c r="S89" s="202"/>
      <c r="T89" s="204">
        <f>SUM(T90:T180)</f>
        <v>286.55900000000003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5" t="s">
        <v>88</v>
      </c>
      <c r="AT89" s="206" t="s">
        <v>79</v>
      </c>
      <c r="AU89" s="206" t="s">
        <v>88</v>
      </c>
      <c r="AY89" s="205" t="s">
        <v>186</v>
      </c>
      <c r="BK89" s="207">
        <f>SUM(BK90:BK180)</f>
        <v>0</v>
      </c>
    </row>
    <row r="90" s="2" customFormat="1" ht="16.5" customHeight="1">
      <c r="A90" s="41"/>
      <c r="B90" s="42"/>
      <c r="C90" s="210" t="s">
        <v>88</v>
      </c>
      <c r="D90" s="210" t="s">
        <v>188</v>
      </c>
      <c r="E90" s="211" t="s">
        <v>189</v>
      </c>
      <c r="F90" s="212" t="s">
        <v>190</v>
      </c>
      <c r="G90" s="213" t="s">
        <v>96</v>
      </c>
      <c r="H90" s="214">
        <v>28.5</v>
      </c>
      <c r="I90" s="215"/>
      <c r="J90" s="216">
        <f>ROUND(I90*H90,2)</f>
        <v>0</v>
      </c>
      <c r="K90" s="212" t="s">
        <v>191</v>
      </c>
      <c r="L90" s="47"/>
      <c r="M90" s="217" t="s">
        <v>41</v>
      </c>
      <c r="N90" s="218" t="s">
        <v>51</v>
      </c>
      <c r="O90" s="87"/>
      <c r="P90" s="219">
        <f>O90*H90</f>
        <v>0</v>
      </c>
      <c r="Q90" s="219">
        <v>0</v>
      </c>
      <c r="R90" s="219">
        <f>Q90*H90</f>
        <v>0</v>
      </c>
      <c r="S90" s="219">
        <v>0</v>
      </c>
      <c r="T90" s="22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1" t="s">
        <v>192</v>
      </c>
      <c r="AT90" s="221" t="s">
        <v>188</v>
      </c>
      <c r="AU90" s="221" t="s">
        <v>90</v>
      </c>
      <c r="AY90" s="19" t="s">
        <v>186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19" t="s">
        <v>88</v>
      </c>
      <c r="BK90" s="222">
        <f>ROUND(I90*H90,2)</f>
        <v>0</v>
      </c>
      <c r="BL90" s="19" t="s">
        <v>192</v>
      </c>
      <c r="BM90" s="221" t="s">
        <v>193</v>
      </c>
    </row>
    <row r="91" s="2" customFormat="1">
      <c r="A91" s="41"/>
      <c r="B91" s="42"/>
      <c r="C91" s="43"/>
      <c r="D91" s="223" t="s">
        <v>194</v>
      </c>
      <c r="E91" s="43"/>
      <c r="F91" s="224" t="s">
        <v>195</v>
      </c>
      <c r="G91" s="43"/>
      <c r="H91" s="43"/>
      <c r="I91" s="225"/>
      <c r="J91" s="43"/>
      <c r="K91" s="43"/>
      <c r="L91" s="47"/>
      <c r="M91" s="226"/>
      <c r="N91" s="227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19" t="s">
        <v>194</v>
      </c>
      <c r="AU91" s="19" t="s">
        <v>90</v>
      </c>
    </row>
    <row r="92" s="2" customFormat="1">
      <c r="A92" s="41"/>
      <c r="B92" s="42"/>
      <c r="C92" s="43"/>
      <c r="D92" s="228" t="s">
        <v>196</v>
      </c>
      <c r="E92" s="43"/>
      <c r="F92" s="229" t="s">
        <v>197</v>
      </c>
      <c r="G92" s="43"/>
      <c r="H92" s="43"/>
      <c r="I92" s="225"/>
      <c r="J92" s="43"/>
      <c r="K92" s="43"/>
      <c r="L92" s="47"/>
      <c r="M92" s="226"/>
      <c r="N92" s="227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19" t="s">
        <v>196</v>
      </c>
      <c r="AU92" s="19" t="s">
        <v>90</v>
      </c>
    </row>
    <row r="93" s="13" customFormat="1">
      <c r="A93" s="13"/>
      <c r="B93" s="230"/>
      <c r="C93" s="231"/>
      <c r="D93" s="223" t="s">
        <v>198</v>
      </c>
      <c r="E93" s="232" t="s">
        <v>41</v>
      </c>
      <c r="F93" s="233" t="s">
        <v>199</v>
      </c>
      <c r="G93" s="231"/>
      <c r="H93" s="234">
        <v>28.5</v>
      </c>
      <c r="I93" s="235"/>
      <c r="J93" s="231"/>
      <c r="K93" s="231"/>
      <c r="L93" s="236"/>
      <c r="M93" s="237"/>
      <c r="N93" s="238"/>
      <c r="O93" s="238"/>
      <c r="P93" s="238"/>
      <c r="Q93" s="238"/>
      <c r="R93" s="238"/>
      <c r="S93" s="238"/>
      <c r="T93" s="239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0" t="s">
        <v>198</v>
      </c>
      <c r="AU93" s="240" t="s">
        <v>90</v>
      </c>
      <c r="AV93" s="13" t="s">
        <v>90</v>
      </c>
      <c r="AW93" s="13" t="s">
        <v>42</v>
      </c>
      <c r="AX93" s="13" t="s">
        <v>80</v>
      </c>
      <c r="AY93" s="240" t="s">
        <v>186</v>
      </c>
    </row>
    <row r="94" s="14" customFormat="1">
      <c r="A94" s="14"/>
      <c r="B94" s="241"/>
      <c r="C94" s="242"/>
      <c r="D94" s="223" t="s">
        <v>198</v>
      </c>
      <c r="E94" s="243" t="s">
        <v>102</v>
      </c>
      <c r="F94" s="244" t="s">
        <v>200</v>
      </c>
      <c r="G94" s="242"/>
      <c r="H94" s="245">
        <v>28.5</v>
      </c>
      <c r="I94" s="246"/>
      <c r="J94" s="242"/>
      <c r="K94" s="242"/>
      <c r="L94" s="247"/>
      <c r="M94" s="248"/>
      <c r="N94" s="249"/>
      <c r="O94" s="249"/>
      <c r="P94" s="249"/>
      <c r="Q94" s="249"/>
      <c r="R94" s="249"/>
      <c r="S94" s="249"/>
      <c r="T94" s="250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1" t="s">
        <v>198</v>
      </c>
      <c r="AU94" s="251" t="s">
        <v>90</v>
      </c>
      <c r="AV94" s="14" t="s">
        <v>192</v>
      </c>
      <c r="AW94" s="14" t="s">
        <v>42</v>
      </c>
      <c r="AX94" s="14" t="s">
        <v>88</v>
      </c>
      <c r="AY94" s="251" t="s">
        <v>186</v>
      </c>
    </row>
    <row r="95" s="2" customFormat="1" ht="16.5" customHeight="1">
      <c r="A95" s="41"/>
      <c r="B95" s="42"/>
      <c r="C95" s="210" t="s">
        <v>90</v>
      </c>
      <c r="D95" s="210" t="s">
        <v>188</v>
      </c>
      <c r="E95" s="211" t="s">
        <v>201</v>
      </c>
      <c r="F95" s="212" t="s">
        <v>202</v>
      </c>
      <c r="G95" s="213" t="s">
        <v>96</v>
      </c>
      <c r="H95" s="214">
        <v>244.19999999999999</v>
      </c>
      <c r="I95" s="215"/>
      <c r="J95" s="216">
        <f>ROUND(I95*H95,2)</f>
        <v>0</v>
      </c>
      <c r="K95" s="212" t="s">
        <v>191</v>
      </c>
      <c r="L95" s="47"/>
      <c r="M95" s="217" t="s">
        <v>41</v>
      </c>
      <c r="N95" s="218" t="s">
        <v>51</v>
      </c>
      <c r="O95" s="87"/>
      <c r="P95" s="219">
        <f>O95*H95</f>
        <v>0</v>
      </c>
      <c r="Q95" s="219">
        <v>0</v>
      </c>
      <c r="R95" s="219">
        <f>Q95*H95</f>
        <v>0</v>
      </c>
      <c r="S95" s="219">
        <v>0.255</v>
      </c>
      <c r="T95" s="220">
        <f>S95*H95</f>
        <v>62.271000000000001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1" t="s">
        <v>192</v>
      </c>
      <c r="AT95" s="221" t="s">
        <v>188</v>
      </c>
      <c r="AU95" s="221" t="s">
        <v>90</v>
      </c>
      <c r="AY95" s="19" t="s">
        <v>186</v>
      </c>
      <c r="BE95" s="222">
        <f>IF(N95="základní",J95,0)</f>
        <v>0</v>
      </c>
      <c r="BF95" s="222">
        <f>IF(N95="snížená",J95,0)</f>
        <v>0</v>
      </c>
      <c r="BG95" s="222">
        <f>IF(N95="zákl. přenesená",J95,0)</f>
        <v>0</v>
      </c>
      <c r="BH95" s="222">
        <f>IF(N95="sníž. přenesená",J95,0)</f>
        <v>0</v>
      </c>
      <c r="BI95" s="222">
        <f>IF(N95="nulová",J95,0)</f>
        <v>0</v>
      </c>
      <c r="BJ95" s="19" t="s">
        <v>88</v>
      </c>
      <c r="BK95" s="222">
        <f>ROUND(I95*H95,2)</f>
        <v>0</v>
      </c>
      <c r="BL95" s="19" t="s">
        <v>192</v>
      </c>
      <c r="BM95" s="221" t="s">
        <v>203</v>
      </c>
    </row>
    <row r="96" s="2" customFormat="1">
      <c r="A96" s="41"/>
      <c r="B96" s="42"/>
      <c r="C96" s="43"/>
      <c r="D96" s="223" t="s">
        <v>194</v>
      </c>
      <c r="E96" s="43"/>
      <c r="F96" s="224" t="s">
        <v>204</v>
      </c>
      <c r="G96" s="43"/>
      <c r="H96" s="43"/>
      <c r="I96" s="225"/>
      <c r="J96" s="43"/>
      <c r="K96" s="43"/>
      <c r="L96" s="47"/>
      <c r="M96" s="226"/>
      <c r="N96" s="227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19" t="s">
        <v>194</v>
      </c>
      <c r="AU96" s="19" t="s">
        <v>90</v>
      </c>
    </row>
    <row r="97" s="2" customFormat="1">
      <c r="A97" s="41"/>
      <c r="B97" s="42"/>
      <c r="C97" s="43"/>
      <c r="D97" s="228" t="s">
        <v>196</v>
      </c>
      <c r="E97" s="43"/>
      <c r="F97" s="229" t="s">
        <v>205</v>
      </c>
      <c r="G97" s="43"/>
      <c r="H97" s="43"/>
      <c r="I97" s="225"/>
      <c r="J97" s="43"/>
      <c r="K97" s="43"/>
      <c r="L97" s="47"/>
      <c r="M97" s="226"/>
      <c r="N97" s="227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19" t="s">
        <v>196</v>
      </c>
      <c r="AU97" s="19" t="s">
        <v>90</v>
      </c>
    </row>
    <row r="98" s="13" customFormat="1">
      <c r="A98" s="13"/>
      <c r="B98" s="230"/>
      <c r="C98" s="231"/>
      <c r="D98" s="223" t="s">
        <v>198</v>
      </c>
      <c r="E98" s="232" t="s">
        <v>41</v>
      </c>
      <c r="F98" s="233" t="s">
        <v>206</v>
      </c>
      <c r="G98" s="231"/>
      <c r="H98" s="234">
        <v>244.19999999999999</v>
      </c>
      <c r="I98" s="235"/>
      <c r="J98" s="231"/>
      <c r="K98" s="231"/>
      <c r="L98" s="236"/>
      <c r="M98" s="237"/>
      <c r="N98" s="238"/>
      <c r="O98" s="238"/>
      <c r="P98" s="238"/>
      <c r="Q98" s="238"/>
      <c r="R98" s="238"/>
      <c r="S98" s="238"/>
      <c r="T98" s="239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0" t="s">
        <v>198</v>
      </c>
      <c r="AU98" s="240" t="s">
        <v>90</v>
      </c>
      <c r="AV98" s="13" t="s">
        <v>90</v>
      </c>
      <c r="AW98" s="13" t="s">
        <v>42</v>
      </c>
      <c r="AX98" s="13" t="s">
        <v>80</v>
      </c>
      <c r="AY98" s="240" t="s">
        <v>186</v>
      </c>
    </row>
    <row r="99" s="14" customFormat="1">
      <c r="A99" s="14"/>
      <c r="B99" s="241"/>
      <c r="C99" s="242"/>
      <c r="D99" s="223" t="s">
        <v>198</v>
      </c>
      <c r="E99" s="243" t="s">
        <v>94</v>
      </c>
      <c r="F99" s="244" t="s">
        <v>200</v>
      </c>
      <c r="G99" s="242"/>
      <c r="H99" s="245">
        <v>244.19999999999999</v>
      </c>
      <c r="I99" s="246"/>
      <c r="J99" s="242"/>
      <c r="K99" s="242"/>
      <c r="L99" s="247"/>
      <c r="M99" s="248"/>
      <c r="N99" s="249"/>
      <c r="O99" s="249"/>
      <c r="P99" s="249"/>
      <c r="Q99" s="249"/>
      <c r="R99" s="249"/>
      <c r="S99" s="249"/>
      <c r="T99" s="250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1" t="s">
        <v>198</v>
      </c>
      <c r="AU99" s="251" t="s">
        <v>90</v>
      </c>
      <c r="AV99" s="14" t="s">
        <v>192</v>
      </c>
      <c r="AW99" s="14" t="s">
        <v>42</v>
      </c>
      <c r="AX99" s="14" t="s">
        <v>88</v>
      </c>
      <c r="AY99" s="251" t="s">
        <v>186</v>
      </c>
    </row>
    <row r="100" s="2" customFormat="1" ht="16.5" customHeight="1">
      <c r="A100" s="41"/>
      <c r="B100" s="42"/>
      <c r="C100" s="210" t="s">
        <v>207</v>
      </c>
      <c r="D100" s="210" t="s">
        <v>188</v>
      </c>
      <c r="E100" s="211" t="s">
        <v>208</v>
      </c>
      <c r="F100" s="212" t="s">
        <v>209</v>
      </c>
      <c r="G100" s="213" t="s">
        <v>96</v>
      </c>
      <c r="H100" s="214">
        <v>170.19999999999999</v>
      </c>
      <c r="I100" s="215"/>
      <c r="J100" s="216">
        <f>ROUND(I100*H100,2)</f>
        <v>0</v>
      </c>
      <c r="K100" s="212" t="s">
        <v>191</v>
      </c>
      <c r="L100" s="47"/>
      <c r="M100" s="217" t="s">
        <v>41</v>
      </c>
      <c r="N100" s="218" t="s">
        <v>51</v>
      </c>
      <c r="O100" s="87"/>
      <c r="P100" s="219">
        <f>O100*H100</f>
        <v>0</v>
      </c>
      <c r="Q100" s="219">
        <v>0</v>
      </c>
      <c r="R100" s="219">
        <f>Q100*H100</f>
        <v>0</v>
      </c>
      <c r="S100" s="219">
        <v>0.26000000000000001</v>
      </c>
      <c r="T100" s="220">
        <f>S100*H100</f>
        <v>44.251999999999995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1" t="s">
        <v>192</v>
      </c>
      <c r="AT100" s="221" t="s">
        <v>188</v>
      </c>
      <c r="AU100" s="221" t="s">
        <v>90</v>
      </c>
      <c r="AY100" s="19" t="s">
        <v>186</v>
      </c>
      <c r="BE100" s="222">
        <f>IF(N100="základní",J100,0)</f>
        <v>0</v>
      </c>
      <c r="BF100" s="222">
        <f>IF(N100="snížená",J100,0)</f>
        <v>0</v>
      </c>
      <c r="BG100" s="222">
        <f>IF(N100="zákl. přenesená",J100,0)</f>
        <v>0</v>
      </c>
      <c r="BH100" s="222">
        <f>IF(N100="sníž. přenesená",J100,0)</f>
        <v>0</v>
      </c>
      <c r="BI100" s="222">
        <f>IF(N100="nulová",J100,0)</f>
        <v>0</v>
      </c>
      <c r="BJ100" s="19" t="s">
        <v>88</v>
      </c>
      <c r="BK100" s="222">
        <f>ROUND(I100*H100,2)</f>
        <v>0</v>
      </c>
      <c r="BL100" s="19" t="s">
        <v>192</v>
      </c>
      <c r="BM100" s="221" t="s">
        <v>210</v>
      </c>
    </row>
    <row r="101" s="2" customFormat="1">
      <c r="A101" s="41"/>
      <c r="B101" s="42"/>
      <c r="C101" s="43"/>
      <c r="D101" s="223" t="s">
        <v>194</v>
      </c>
      <c r="E101" s="43"/>
      <c r="F101" s="224" t="s">
        <v>211</v>
      </c>
      <c r="G101" s="43"/>
      <c r="H101" s="43"/>
      <c r="I101" s="225"/>
      <c r="J101" s="43"/>
      <c r="K101" s="43"/>
      <c r="L101" s="47"/>
      <c r="M101" s="226"/>
      <c r="N101" s="227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19" t="s">
        <v>194</v>
      </c>
      <c r="AU101" s="19" t="s">
        <v>90</v>
      </c>
    </row>
    <row r="102" s="2" customFormat="1">
      <c r="A102" s="41"/>
      <c r="B102" s="42"/>
      <c r="C102" s="43"/>
      <c r="D102" s="228" t="s">
        <v>196</v>
      </c>
      <c r="E102" s="43"/>
      <c r="F102" s="229" t="s">
        <v>212</v>
      </c>
      <c r="G102" s="43"/>
      <c r="H102" s="43"/>
      <c r="I102" s="225"/>
      <c r="J102" s="43"/>
      <c r="K102" s="43"/>
      <c r="L102" s="47"/>
      <c r="M102" s="226"/>
      <c r="N102" s="227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19" t="s">
        <v>196</v>
      </c>
      <c r="AU102" s="19" t="s">
        <v>90</v>
      </c>
    </row>
    <row r="103" s="13" customFormat="1">
      <c r="A103" s="13"/>
      <c r="B103" s="230"/>
      <c r="C103" s="231"/>
      <c r="D103" s="223" t="s">
        <v>198</v>
      </c>
      <c r="E103" s="232" t="s">
        <v>41</v>
      </c>
      <c r="F103" s="233" t="s">
        <v>213</v>
      </c>
      <c r="G103" s="231"/>
      <c r="H103" s="234">
        <v>170.19999999999999</v>
      </c>
      <c r="I103" s="235"/>
      <c r="J103" s="231"/>
      <c r="K103" s="231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198</v>
      </c>
      <c r="AU103" s="240" t="s">
        <v>90</v>
      </c>
      <c r="AV103" s="13" t="s">
        <v>90</v>
      </c>
      <c r="AW103" s="13" t="s">
        <v>42</v>
      </c>
      <c r="AX103" s="13" t="s">
        <v>80</v>
      </c>
      <c r="AY103" s="240" t="s">
        <v>186</v>
      </c>
    </row>
    <row r="104" s="14" customFormat="1">
      <c r="A104" s="14"/>
      <c r="B104" s="241"/>
      <c r="C104" s="242"/>
      <c r="D104" s="223" t="s">
        <v>198</v>
      </c>
      <c r="E104" s="243" t="s">
        <v>98</v>
      </c>
      <c r="F104" s="244" t="s">
        <v>200</v>
      </c>
      <c r="G104" s="242"/>
      <c r="H104" s="245">
        <v>170.19999999999999</v>
      </c>
      <c r="I104" s="246"/>
      <c r="J104" s="242"/>
      <c r="K104" s="242"/>
      <c r="L104" s="247"/>
      <c r="M104" s="248"/>
      <c r="N104" s="249"/>
      <c r="O104" s="249"/>
      <c r="P104" s="249"/>
      <c r="Q104" s="249"/>
      <c r="R104" s="249"/>
      <c r="S104" s="249"/>
      <c r="T104" s="250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1" t="s">
        <v>198</v>
      </c>
      <c r="AU104" s="251" t="s">
        <v>90</v>
      </c>
      <c r="AV104" s="14" t="s">
        <v>192</v>
      </c>
      <c r="AW104" s="14" t="s">
        <v>42</v>
      </c>
      <c r="AX104" s="14" t="s">
        <v>88</v>
      </c>
      <c r="AY104" s="251" t="s">
        <v>186</v>
      </c>
    </row>
    <row r="105" s="2" customFormat="1" ht="16.5" customHeight="1">
      <c r="A105" s="41"/>
      <c r="B105" s="42"/>
      <c r="C105" s="210" t="s">
        <v>192</v>
      </c>
      <c r="D105" s="210" t="s">
        <v>188</v>
      </c>
      <c r="E105" s="211" t="s">
        <v>214</v>
      </c>
      <c r="F105" s="212" t="s">
        <v>215</v>
      </c>
      <c r="G105" s="213" t="s">
        <v>96</v>
      </c>
      <c r="H105" s="214">
        <v>414.39999999999998</v>
      </c>
      <c r="I105" s="215"/>
      <c r="J105" s="216">
        <f>ROUND(I105*H105,2)</f>
        <v>0</v>
      </c>
      <c r="K105" s="212" t="s">
        <v>191</v>
      </c>
      <c r="L105" s="47"/>
      <c r="M105" s="217" t="s">
        <v>41</v>
      </c>
      <c r="N105" s="218" t="s">
        <v>51</v>
      </c>
      <c r="O105" s="87"/>
      <c r="P105" s="219">
        <f>O105*H105</f>
        <v>0</v>
      </c>
      <c r="Q105" s="219">
        <v>0</v>
      </c>
      <c r="R105" s="219">
        <f>Q105*H105</f>
        <v>0</v>
      </c>
      <c r="S105" s="219">
        <v>0.28999999999999998</v>
      </c>
      <c r="T105" s="220">
        <f>S105*H105</f>
        <v>120.17599999999999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1" t="s">
        <v>192</v>
      </c>
      <c r="AT105" s="221" t="s">
        <v>188</v>
      </c>
      <c r="AU105" s="221" t="s">
        <v>90</v>
      </c>
      <c r="AY105" s="19" t="s">
        <v>186</v>
      </c>
      <c r="BE105" s="222">
        <f>IF(N105="základní",J105,0)</f>
        <v>0</v>
      </c>
      <c r="BF105" s="222">
        <f>IF(N105="snížená",J105,0)</f>
        <v>0</v>
      </c>
      <c r="BG105" s="222">
        <f>IF(N105="zákl. přenesená",J105,0)</f>
        <v>0</v>
      </c>
      <c r="BH105" s="222">
        <f>IF(N105="sníž. přenesená",J105,0)</f>
        <v>0</v>
      </c>
      <c r="BI105" s="222">
        <f>IF(N105="nulová",J105,0)</f>
        <v>0</v>
      </c>
      <c r="BJ105" s="19" t="s">
        <v>88</v>
      </c>
      <c r="BK105" s="222">
        <f>ROUND(I105*H105,2)</f>
        <v>0</v>
      </c>
      <c r="BL105" s="19" t="s">
        <v>192</v>
      </c>
      <c r="BM105" s="221" t="s">
        <v>216</v>
      </c>
    </row>
    <row r="106" s="2" customFormat="1">
      <c r="A106" s="41"/>
      <c r="B106" s="42"/>
      <c r="C106" s="43"/>
      <c r="D106" s="223" t="s">
        <v>194</v>
      </c>
      <c r="E106" s="43"/>
      <c r="F106" s="224" t="s">
        <v>217</v>
      </c>
      <c r="G106" s="43"/>
      <c r="H106" s="43"/>
      <c r="I106" s="225"/>
      <c r="J106" s="43"/>
      <c r="K106" s="43"/>
      <c r="L106" s="47"/>
      <c r="M106" s="226"/>
      <c r="N106" s="227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19" t="s">
        <v>194</v>
      </c>
      <c r="AU106" s="19" t="s">
        <v>90</v>
      </c>
    </row>
    <row r="107" s="2" customFormat="1">
      <c r="A107" s="41"/>
      <c r="B107" s="42"/>
      <c r="C107" s="43"/>
      <c r="D107" s="228" t="s">
        <v>196</v>
      </c>
      <c r="E107" s="43"/>
      <c r="F107" s="229" t="s">
        <v>218</v>
      </c>
      <c r="G107" s="43"/>
      <c r="H107" s="43"/>
      <c r="I107" s="225"/>
      <c r="J107" s="43"/>
      <c r="K107" s="43"/>
      <c r="L107" s="47"/>
      <c r="M107" s="226"/>
      <c r="N107" s="227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19" t="s">
        <v>196</v>
      </c>
      <c r="AU107" s="19" t="s">
        <v>90</v>
      </c>
    </row>
    <row r="108" s="13" customFormat="1">
      <c r="A108" s="13"/>
      <c r="B108" s="230"/>
      <c r="C108" s="231"/>
      <c r="D108" s="223" t="s">
        <v>198</v>
      </c>
      <c r="E108" s="232" t="s">
        <v>41</v>
      </c>
      <c r="F108" s="233" t="s">
        <v>219</v>
      </c>
      <c r="G108" s="231"/>
      <c r="H108" s="234">
        <v>414.39999999999998</v>
      </c>
      <c r="I108" s="235"/>
      <c r="J108" s="231"/>
      <c r="K108" s="231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198</v>
      </c>
      <c r="AU108" s="240" t="s">
        <v>90</v>
      </c>
      <c r="AV108" s="13" t="s">
        <v>90</v>
      </c>
      <c r="AW108" s="13" t="s">
        <v>42</v>
      </c>
      <c r="AX108" s="13" t="s">
        <v>80</v>
      </c>
      <c r="AY108" s="240" t="s">
        <v>186</v>
      </c>
    </row>
    <row r="109" s="14" customFormat="1">
      <c r="A109" s="14"/>
      <c r="B109" s="241"/>
      <c r="C109" s="242"/>
      <c r="D109" s="223" t="s">
        <v>198</v>
      </c>
      <c r="E109" s="243" t="s">
        <v>111</v>
      </c>
      <c r="F109" s="244" t="s">
        <v>200</v>
      </c>
      <c r="G109" s="242"/>
      <c r="H109" s="245">
        <v>414.39999999999998</v>
      </c>
      <c r="I109" s="246"/>
      <c r="J109" s="242"/>
      <c r="K109" s="242"/>
      <c r="L109" s="247"/>
      <c r="M109" s="248"/>
      <c r="N109" s="249"/>
      <c r="O109" s="249"/>
      <c r="P109" s="249"/>
      <c r="Q109" s="249"/>
      <c r="R109" s="249"/>
      <c r="S109" s="249"/>
      <c r="T109" s="250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1" t="s">
        <v>198</v>
      </c>
      <c r="AU109" s="251" t="s">
        <v>90</v>
      </c>
      <c r="AV109" s="14" t="s">
        <v>192</v>
      </c>
      <c r="AW109" s="14" t="s">
        <v>42</v>
      </c>
      <c r="AX109" s="14" t="s">
        <v>88</v>
      </c>
      <c r="AY109" s="251" t="s">
        <v>186</v>
      </c>
    </row>
    <row r="110" s="2" customFormat="1" ht="16.5" customHeight="1">
      <c r="A110" s="41"/>
      <c r="B110" s="42"/>
      <c r="C110" s="210" t="s">
        <v>220</v>
      </c>
      <c r="D110" s="210" t="s">
        <v>188</v>
      </c>
      <c r="E110" s="211" t="s">
        <v>221</v>
      </c>
      <c r="F110" s="212" t="s">
        <v>222</v>
      </c>
      <c r="G110" s="213" t="s">
        <v>117</v>
      </c>
      <c r="H110" s="214">
        <v>292</v>
      </c>
      <c r="I110" s="215"/>
      <c r="J110" s="216">
        <f>ROUND(I110*H110,2)</f>
        <v>0</v>
      </c>
      <c r="K110" s="212" t="s">
        <v>191</v>
      </c>
      <c r="L110" s="47"/>
      <c r="M110" s="217" t="s">
        <v>41</v>
      </c>
      <c r="N110" s="218" t="s">
        <v>51</v>
      </c>
      <c r="O110" s="87"/>
      <c r="P110" s="219">
        <f>O110*H110</f>
        <v>0</v>
      </c>
      <c r="Q110" s="219">
        <v>0</v>
      </c>
      <c r="R110" s="219">
        <f>Q110*H110</f>
        <v>0</v>
      </c>
      <c r="S110" s="219">
        <v>0.20499999999999999</v>
      </c>
      <c r="T110" s="220">
        <f>S110*H110</f>
        <v>59.859999999999999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1" t="s">
        <v>192</v>
      </c>
      <c r="AT110" s="221" t="s">
        <v>188</v>
      </c>
      <c r="AU110" s="221" t="s">
        <v>90</v>
      </c>
      <c r="AY110" s="19" t="s">
        <v>186</v>
      </c>
      <c r="BE110" s="222">
        <f>IF(N110="základní",J110,0)</f>
        <v>0</v>
      </c>
      <c r="BF110" s="222">
        <f>IF(N110="snížená",J110,0)</f>
        <v>0</v>
      </c>
      <c r="BG110" s="222">
        <f>IF(N110="zákl. přenesená",J110,0)</f>
        <v>0</v>
      </c>
      <c r="BH110" s="222">
        <f>IF(N110="sníž. přenesená",J110,0)</f>
        <v>0</v>
      </c>
      <c r="BI110" s="222">
        <f>IF(N110="nulová",J110,0)</f>
        <v>0</v>
      </c>
      <c r="BJ110" s="19" t="s">
        <v>88</v>
      </c>
      <c r="BK110" s="222">
        <f>ROUND(I110*H110,2)</f>
        <v>0</v>
      </c>
      <c r="BL110" s="19" t="s">
        <v>192</v>
      </c>
      <c r="BM110" s="221" t="s">
        <v>223</v>
      </c>
    </row>
    <row r="111" s="2" customFormat="1">
      <c r="A111" s="41"/>
      <c r="B111" s="42"/>
      <c r="C111" s="43"/>
      <c r="D111" s="223" t="s">
        <v>194</v>
      </c>
      <c r="E111" s="43"/>
      <c r="F111" s="224" t="s">
        <v>224</v>
      </c>
      <c r="G111" s="43"/>
      <c r="H111" s="43"/>
      <c r="I111" s="225"/>
      <c r="J111" s="43"/>
      <c r="K111" s="43"/>
      <c r="L111" s="47"/>
      <c r="M111" s="226"/>
      <c r="N111" s="227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19" t="s">
        <v>194</v>
      </c>
      <c r="AU111" s="19" t="s">
        <v>90</v>
      </c>
    </row>
    <row r="112" s="2" customFormat="1">
      <c r="A112" s="41"/>
      <c r="B112" s="42"/>
      <c r="C112" s="43"/>
      <c r="D112" s="228" t="s">
        <v>196</v>
      </c>
      <c r="E112" s="43"/>
      <c r="F112" s="229" t="s">
        <v>225</v>
      </c>
      <c r="G112" s="43"/>
      <c r="H112" s="43"/>
      <c r="I112" s="225"/>
      <c r="J112" s="43"/>
      <c r="K112" s="43"/>
      <c r="L112" s="47"/>
      <c r="M112" s="226"/>
      <c r="N112" s="227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19" t="s">
        <v>196</v>
      </c>
      <c r="AU112" s="19" t="s">
        <v>90</v>
      </c>
    </row>
    <row r="113" s="13" customFormat="1">
      <c r="A113" s="13"/>
      <c r="B113" s="230"/>
      <c r="C113" s="231"/>
      <c r="D113" s="223" t="s">
        <v>198</v>
      </c>
      <c r="E113" s="232" t="s">
        <v>41</v>
      </c>
      <c r="F113" s="233" t="s">
        <v>226</v>
      </c>
      <c r="G113" s="231"/>
      <c r="H113" s="234">
        <v>223</v>
      </c>
      <c r="I113" s="235"/>
      <c r="J113" s="231"/>
      <c r="K113" s="231"/>
      <c r="L113" s="236"/>
      <c r="M113" s="237"/>
      <c r="N113" s="238"/>
      <c r="O113" s="238"/>
      <c r="P113" s="238"/>
      <c r="Q113" s="238"/>
      <c r="R113" s="238"/>
      <c r="S113" s="238"/>
      <c r="T113" s="239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0" t="s">
        <v>198</v>
      </c>
      <c r="AU113" s="240" t="s">
        <v>90</v>
      </c>
      <c r="AV113" s="13" t="s">
        <v>90</v>
      </c>
      <c r="AW113" s="13" t="s">
        <v>42</v>
      </c>
      <c r="AX113" s="13" t="s">
        <v>80</v>
      </c>
      <c r="AY113" s="240" t="s">
        <v>186</v>
      </c>
    </row>
    <row r="114" s="13" customFormat="1">
      <c r="A114" s="13"/>
      <c r="B114" s="230"/>
      <c r="C114" s="231"/>
      <c r="D114" s="223" t="s">
        <v>198</v>
      </c>
      <c r="E114" s="232" t="s">
        <v>41</v>
      </c>
      <c r="F114" s="233" t="s">
        <v>227</v>
      </c>
      <c r="G114" s="231"/>
      <c r="H114" s="234">
        <v>69</v>
      </c>
      <c r="I114" s="235"/>
      <c r="J114" s="231"/>
      <c r="K114" s="231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198</v>
      </c>
      <c r="AU114" s="240" t="s">
        <v>90</v>
      </c>
      <c r="AV114" s="13" t="s">
        <v>90</v>
      </c>
      <c r="AW114" s="13" t="s">
        <v>42</v>
      </c>
      <c r="AX114" s="13" t="s">
        <v>80</v>
      </c>
      <c r="AY114" s="240" t="s">
        <v>186</v>
      </c>
    </row>
    <row r="115" s="14" customFormat="1">
      <c r="A115" s="14"/>
      <c r="B115" s="241"/>
      <c r="C115" s="242"/>
      <c r="D115" s="223" t="s">
        <v>198</v>
      </c>
      <c r="E115" s="243" t="s">
        <v>41</v>
      </c>
      <c r="F115" s="244" t="s">
        <v>200</v>
      </c>
      <c r="G115" s="242"/>
      <c r="H115" s="245">
        <v>292</v>
      </c>
      <c r="I115" s="246"/>
      <c r="J115" s="242"/>
      <c r="K115" s="242"/>
      <c r="L115" s="247"/>
      <c r="M115" s="248"/>
      <c r="N115" s="249"/>
      <c r="O115" s="249"/>
      <c r="P115" s="249"/>
      <c r="Q115" s="249"/>
      <c r="R115" s="249"/>
      <c r="S115" s="249"/>
      <c r="T115" s="250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1" t="s">
        <v>198</v>
      </c>
      <c r="AU115" s="251" t="s">
        <v>90</v>
      </c>
      <c r="AV115" s="14" t="s">
        <v>192</v>
      </c>
      <c r="AW115" s="14" t="s">
        <v>42</v>
      </c>
      <c r="AX115" s="14" t="s">
        <v>88</v>
      </c>
      <c r="AY115" s="251" t="s">
        <v>186</v>
      </c>
    </row>
    <row r="116" s="2" customFormat="1" ht="21.75" customHeight="1">
      <c r="A116" s="41"/>
      <c r="B116" s="42"/>
      <c r="C116" s="210" t="s">
        <v>228</v>
      </c>
      <c r="D116" s="210" t="s">
        <v>188</v>
      </c>
      <c r="E116" s="211" t="s">
        <v>229</v>
      </c>
      <c r="F116" s="212" t="s">
        <v>230</v>
      </c>
      <c r="G116" s="213" t="s">
        <v>134</v>
      </c>
      <c r="H116" s="214">
        <v>50.740000000000002</v>
      </c>
      <c r="I116" s="215"/>
      <c r="J116" s="216">
        <f>ROUND(I116*H116,2)</f>
        <v>0</v>
      </c>
      <c r="K116" s="212" t="s">
        <v>191</v>
      </c>
      <c r="L116" s="47"/>
      <c r="M116" s="217" t="s">
        <v>41</v>
      </c>
      <c r="N116" s="218" t="s">
        <v>51</v>
      </c>
      <c r="O116" s="87"/>
      <c r="P116" s="219">
        <f>O116*H116</f>
        <v>0</v>
      </c>
      <c r="Q116" s="219">
        <v>0</v>
      </c>
      <c r="R116" s="219">
        <f>Q116*H116</f>
        <v>0</v>
      </c>
      <c r="S116" s="219">
        <v>0</v>
      </c>
      <c r="T116" s="22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1" t="s">
        <v>192</v>
      </c>
      <c r="AT116" s="221" t="s">
        <v>188</v>
      </c>
      <c r="AU116" s="221" t="s">
        <v>90</v>
      </c>
      <c r="AY116" s="19" t="s">
        <v>186</v>
      </c>
      <c r="BE116" s="222">
        <f>IF(N116="základní",J116,0)</f>
        <v>0</v>
      </c>
      <c r="BF116" s="222">
        <f>IF(N116="snížená",J116,0)</f>
        <v>0</v>
      </c>
      <c r="BG116" s="222">
        <f>IF(N116="zákl. přenesená",J116,0)</f>
        <v>0</v>
      </c>
      <c r="BH116" s="222">
        <f>IF(N116="sníž. přenesená",J116,0)</f>
        <v>0</v>
      </c>
      <c r="BI116" s="222">
        <f>IF(N116="nulová",J116,0)</f>
        <v>0</v>
      </c>
      <c r="BJ116" s="19" t="s">
        <v>88</v>
      </c>
      <c r="BK116" s="222">
        <f>ROUND(I116*H116,2)</f>
        <v>0</v>
      </c>
      <c r="BL116" s="19" t="s">
        <v>192</v>
      </c>
      <c r="BM116" s="221" t="s">
        <v>231</v>
      </c>
    </row>
    <row r="117" s="2" customFormat="1">
      <c r="A117" s="41"/>
      <c r="B117" s="42"/>
      <c r="C117" s="43"/>
      <c r="D117" s="223" t="s">
        <v>194</v>
      </c>
      <c r="E117" s="43"/>
      <c r="F117" s="224" t="s">
        <v>232</v>
      </c>
      <c r="G117" s="43"/>
      <c r="H117" s="43"/>
      <c r="I117" s="225"/>
      <c r="J117" s="43"/>
      <c r="K117" s="43"/>
      <c r="L117" s="47"/>
      <c r="M117" s="226"/>
      <c r="N117" s="227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19" t="s">
        <v>194</v>
      </c>
      <c r="AU117" s="19" t="s">
        <v>90</v>
      </c>
    </row>
    <row r="118" s="2" customFormat="1">
      <c r="A118" s="41"/>
      <c r="B118" s="42"/>
      <c r="C118" s="43"/>
      <c r="D118" s="228" t="s">
        <v>196</v>
      </c>
      <c r="E118" s="43"/>
      <c r="F118" s="229" t="s">
        <v>233</v>
      </c>
      <c r="G118" s="43"/>
      <c r="H118" s="43"/>
      <c r="I118" s="225"/>
      <c r="J118" s="43"/>
      <c r="K118" s="43"/>
      <c r="L118" s="47"/>
      <c r="M118" s="226"/>
      <c r="N118" s="227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19" t="s">
        <v>196</v>
      </c>
      <c r="AU118" s="19" t="s">
        <v>90</v>
      </c>
    </row>
    <row r="119" s="15" customFormat="1">
      <c r="A119" s="15"/>
      <c r="B119" s="252"/>
      <c r="C119" s="253"/>
      <c r="D119" s="223" t="s">
        <v>198</v>
      </c>
      <c r="E119" s="254" t="s">
        <v>41</v>
      </c>
      <c r="F119" s="255" t="s">
        <v>234</v>
      </c>
      <c r="G119" s="253"/>
      <c r="H119" s="254" t="s">
        <v>41</v>
      </c>
      <c r="I119" s="256"/>
      <c r="J119" s="253"/>
      <c r="K119" s="253"/>
      <c r="L119" s="257"/>
      <c r="M119" s="258"/>
      <c r="N119" s="259"/>
      <c r="O119" s="259"/>
      <c r="P119" s="259"/>
      <c r="Q119" s="259"/>
      <c r="R119" s="259"/>
      <c r="S119" s="259"/>
      <c r="T119" s="260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1" t="s">
        <v>198</v>
      </c>
      <c r="AU119" s="261" t="s">
        <v>90</v>
      </c>
      <c r="AV119" s="15" t="s">
        <v>88</v>
      </c>
      <c r="AW119" s="15" t="s">
        <v>42</v>
      </c>
      <c r="AX119" s="15" t="s">
        <v>80</v>
      </c>
      <c r="AY119" s="261" t="s">
        <v>186</v>
      </c>
    </row>
    <row r="120" s="13" customFormat="1">
      <c r="A120" s="13"/>
      <c r="B120" s="230"/>
      <c r="C120" s="231"/>
      <c r="D120" s="223" t="s">
        <v>198</v>
      </c>
      <c r="E120" s="232" t="s">
        <v>41</v>
      </c>
      <c r="F120" s="233" t="s">
        <v>235</v>
      </c>
      <c r="G120" s="231"/>
      <c r="H120" s="234">
        <v>50.039999999999999</v>
      </c>
      <c r="I120" s="235"/>
      <c r="J120" s="231"/>
      <c r="K120" s="231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198</v>
      </c>
      <c r="AU120" s="240" t="s">
        <v>90</v>
      </c>
      <c r="AV120" s="13" t="s">
        <v>90</v>
      </c>
      <c r="AW120" s="13" t="s">
        <v>42</v>
      </c>
      <c r="AX120" s="13" t="s">
        <v>80</v>
      </c>
      <c r="AY120" s="240" t="s">
        <v>186</v>
      </c>
    </row>
    <row r="121" s="13" customFormat="1">
      <c r="A121" s="13"/>
      <c r="B121" s="230"/>
      <c r="C121" s="231"/>
      <c r="D121" s="223" t="s">
        <v>198</v>
      </c>
      <c r="E121" s="232" t="s">
        <v>41</v>
      </c>
      <c r="F121" s="233" t="s">
        <v>236</v>
      </c>
      <c r="G121" s="231"/>
      <c r="H121" s="234">
        <v>0.69999999999999996</v>
      </c>
      <c r="I121" s="235"/>
      <c r="J121" s="231"/>
      <c r="K121" s="231"/>
      <c r="L121" s="236"/>
      <c r="M121" s="237"/>
      <c r="N121" s="238"/>
      <c r="O121" s="238"/>
      <c r="P121" s="238"/>
      <c r="Q121" s="238"/>
      <c r="R121" s="238"/>
      <c r="S121" s="238"/>
      <c r="T121" s="239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0" t="s">
        <v>198</v>
      </c>
      <c r="AU121" s="240" t="s">
        <v>90</v>
      </c>
      <c r="AV121" s="13" t="s">
        <v>90</v>
      </c>
      <c r="AW121" s="13" t="s">
        <v>42</v>
      </c>
      <c r="AX121" s="13" t="s">
        <v>80</v>
      </c>
      <c r="AY121" s="240" t="s">
        <v>186</v>
      </c>
    </row>
    <row r="122" s="14" customFormat="1">
      <c r="A122" s="14"/>
      <c r="B122" s="241"/>
      <c r="C122" s="242"/>
      <c r="D122" s="223" t="s">
        <v>198</v>
      </c>
      <c r="E122" s="243" t="s">
        <v>41</v>
      </c>
      <c r="F122" s="244" t="s">
        <v>200</v>
      </c>
      <c r="G122" s="242"/>
      <c r="H122" s="245">
        <v>50.740000000000002</v>
      </c>
      <c r="I122" s="246"/>
      <c r="J122" s="242"/>
      <c r="K122" s="242"/>
      <c r="L122" s="247"/>
      <c r="M122" s="248"/>
      <c r="N122" s="249"/>
      <c r="O122" s="249"/>
      <c r="P122" s="249"/>
      <c r="Q122" s="249"/>
      <c r="R122" s="249"/>
      <c r="S122" s="249"/>
      <c r="T122" s="250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1" t="s">
        <v>198</v>
      </c>
      <c r="AU122" s="251" t="s">
        <v>90</v>
      </c>
      <c r="AV122" s="14" t="s">
        <v>192</v>
      </c>
      <c r="AW122" s="14" t="s">
        <v>42</v>
      </c>
      <c r="AX122" s="14" t="s">
        <v>88</v>
      </c>
      <c r="AY122" s="251" t="s">
        <v>186</v>
      </c>
    </row>
    <row r="123" s="2" customFormat="1" ht="21.75" customHeight="1">
      <c r="A123" s="41"/>
      <c r="B123" s="42"/>
      <c r="C123" s="210" t="s">
        <v>237</v>
      </c>
      <c r="D123" s="210" t="s">
        <v>188</v>
      </c>
      <c r="E123" s="211" t="s">
        <v>238</v>
      </c>
      <c r="F123" s="212" t="s">
        <v>239</v>
      </c>
      <c r="G123" s="213" t="s">
        <v>134</v>
      </c>
      <c r="H123" s="214">
        <v>5.6619999999999999</v>
      </c>
      <c r="I123" s="215"/>
      <c r="J123" s="216">
        <f>ROUND(I123*H123,2)</f>
        <v>0</v>
      </c>
      <c r="K123" s="212" t="s">
        <v>191</v>
      </c>
      <c r="L123" s="47"/>
      <c r="M123" s="217" t="s">
        <v>41</v>
      </c>
      <c r="N123" s="218" t="s">
        <v>51</v>
      </c>
      <c r="O123" s="87"/>
      <c r="P123" s="219">
        <f>O123*H123</f>
        <v>0</v>
      </c>
      <c r="Q123" s="219">
        <v>0</v>
      </c>
      <c r="R123" s="219">
        <f>Q123*H123</f>
        <v>0</v>
      </c>
      <c r="S123" s="219">
        <v>0</v>
      </c>
      <c r="T123" s="22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1" t="s">
        <v>192</v>
      </c>
      <c r="AT123" s="221" t="s">
        <v>188</v>
      </c>
      <c r="AU123" s="221" t="s">
        <v>90</v>
      </c>
      <c r="AY123" s="19" t="s">
        <v>186</v>
      </c>
      <c r="BE123" s="222">
        <f>IF(N123="základní",J123,0)</f>
        <v>0</v>
      </c>
      <c r="BF123" s="222">
        <f>IF(N123="snížená",J123,0)</f>
        <v>0</v>
      </c>
      <c r="BG123" s="222">
        <f>IF(N123="zákl. přenesená",J123,0)</f>
        <v>0</v>
      </c>
      <c r="BH123" s="222">
        <f>IF(N123="sníž. přenesená",J123,0)</f>
        <v>0</v>
      </c>
      <c r="BI123" s="222">
        <f>IF(N123="nulová",J123,0)</f>
        <v>0</v>
      </c>
      <c r="BJ123" s="19" t="s">
        <v>88</v>
      </c>
      <c r="BK123" s="222">
        <f>ROUND(I123*H123,2)</f>
        <v>0</v>
      </c>
      <c r="BL123" s="19" t="s">
        <v>192</v>
      </c>
      <c r="BM123" s="221" t="s">
        <v>240</v>
      </c>
    </row>
    <row r="124" s="2" customFormat="1">
      <c r="A124" s="41"/>
      <c r="B124" s="42"/>
      <c r="C124" s="43"/>
      <c r="D124" s="223" t="s">
        <v>194</v>
      </c>
      <c r="E124" s="43"/>
      <c r="F124" s="224" t="s">
        <v>241</v>
      </c>
      <c r="G124" s="43"/>
      <c r="H124" s="43"/>
      <c r="I124" s="225"/>
      <c r="J124" s="43"/>
      <c r="K124" s="43"/>
      <c r="L124" s="47"/>
      <c r="M124" s="226"/>
      <c r="N124" s="227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19" t="s">
        <v>194</v>
      </c>
      <c r="AU124" s="19" t="s">
        <v>90</v>
      </c>
    </row>
    <row r="125" s="2" customFormat="1">
      <c r="A125" s="41"/>
      <c r="B125" s="42"/>
      <c r="C125" s="43"/>
      <c r="D125" s="228" t="s">
        <v>196</v>
      </c>
      <c r="E125" s="43"/>
      <c r="F125" s="229" t="s">
        <v>242</v>
      </c>
      <c r="G125" s="43"/>
      <c r="H125" s="43"/>
      <c r="I125" s="225"/>
      <c r="J125" s="43"/>
      <c r="K125" s="43"/>
      <c r="L125" s="47"/>
      <c r="M125" s="226"/>
      <c r="N125" s="227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19" t="s">
        <v>196</v>
      </c>
      <c r="AU125" s="19" t="s">
        <v>90</v>
      </c>
    </row>
    <row r="126" s="13" customFormat="1">
      <c r="A126" s="13"/>
      <c r="B126" s="230"/>
      <c r="C126" s="231"/>
      <c r="D126" s="223" t="s">
        <v>198</v>
      </c>
      <c r="E126" s="232" t="s">
        <v>41</v>
      </c>
      <c r="F126" s="233" t="s">
        <v>243</v>
      </c>
      <c r="G126" s="231"/>
      <c r="H126" s="234">
        <v>2.3849999999999998</v>
      </c>
      <c r="I126" s="235"/>
      <c r="J126" s="231"/>
      <c r="K126" s="231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198</v>
      </c>
      <c r="AU126" s="240" t="s">
        <v>90</v>
      </c>
      <c r="AV126" s="13" t="s">
        <v>90</v>
      </c>
      <c r="AW126" s="13" t="s">
        <v>42</v>
      </c>
      <c r="AX126" s="13" t="s">
        <v>80</v>
      </c>
      <c r="AY126" s="240" t="s">
        <v>186</v>
      </c>
    </row>
    <row r="127" s="13" customFormat="1">
      <c r="A127" s="13"/>
      <c r="B127" s="230"/>
      <c r="C127" s="231"/>
      <c r="D127" s="223" t="s">
        <v>198</v>
      </c>
      <c r="E127" s="232" t="s">
        <v>41</v>
      </c>
      <c r="F127" s="233" t="s">
        <v>244</v>
      </c>
      <c r="G127" s="231"/>
      <c r="H127" s="234">
        <v>3.2770000000000001</v>
      </c>
      <c r="I127" s="235"/>
      <c r="J127" s="231"/>
      <c r="K127" s="231"/>
      <c r="L127" s="236"/>
      <c r="M127" s="237"/>
      <c r="N127" s="238"/>
      <c r="O127" s="238"/>
      <c r="P127" s="238"/>
      <c r="Q127" s="238"/>
      <c r="R127" s="238"/>
      <c r="S127" s="238"/>
      <c r="T127" s="23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0" t="s">
        <v>198</v>
      </c>
      <c r="AU127" s="240" t="s">
        <v>90</v>
      </c>
      <c r="AV127" s="13" t="s">
        <v>90</v>
      </c>
      <c r="AW127" s="13" t="s">
        <v>42</v>
      </c>
      <c r="AX127" s="13" t="s">
        <v>80</v>
      </c>
      <c r="AY127" s="240" t="s">
        <v>186</v>
      </c>
    </row>
    <row r="128" s="14" customFormat="1">
      <c r="A128" s="14"/>
      <c r="B128" s="241"/>
      <c r="C128" s="242"/>
      <c r="D128" s="223" t="s">
        <v>198</v>
      </c>
      <c r="E128" s="243" t="s">
        <v>132</v>
      </c>
      <c r="F128" s="244" t="s">
        <v>200</v>
      </c>
      <c r="G128" s="242"/>
      <c r="H128" s="245">
        <v>5.6619999999999999</v>
      </c>
      <c r="I128" s="246"/>
      <c r="J128" s="242"/>
      <c r="K128" s="242"/>
      <c r="L128" s="247"/>
      <c r="M128" s="248"/>
      <c r="N128" s="249"/>
      <c r="O128" s="249"/>
      <c r="P128" s="249"/>
      <c r="Q128" s="249"/>
      <c r="R128" s="249"/>
      <c r="S128" s="249"/>
      <c r="T128" s="250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1" t="s">
        <v>198</v>
      </c>
      <c r="AU128" s="251" t="s">
        <v>90</v>
      </c>
      <c r="AV128" s="14" t="s">
        <v>192</v>
      </c>
      <c r="AW128" s="14" t="s">
        <v>42</v>
      </c>
      <c r="AX128" s="14" t="s">
        <v>88</v>
      </c>
      <c r="AY128" s="251" t="s">
        <v>186</v>
      </c>
    </row>
    <row r="129" s="2" customFormat="1" ht="21.75" customHeight="1">
      <c r="A129" s="41"/>
      <c r="B129" s="42"/>
      <c r="C129" s="210" t="s">
        <v>245</v>
      </c>
      <c r="D129" s="210" t="s">
        <v>188</v>
      </c>
      <c r="E129" s="211" t="s">
        <v>246</v>
      </c>
      <c r="F129" s="212" t="s">
        <v>247</v>
      </c>
      <c r="G129" s="213" t="s">
        <v>134</v>
      </c>
      <c r="H129" s="214">
        <v>50.740000000000002</v>
      </c>
      <c r="I129" s="215"/>
      <c r="J129" s="216">
        <f>ROUND(I129*H129,2)</f>
        <v>0</v>
      </c>
      <c r="K129" s="212" t="s">
        <v>191</v>
      </c>
      <c r="L129" s="47"/>
      <c r="M129" s="217" t="s">
        <v>41</v>
      </c>
      <c r="N129" s="218" t="s">
        <v>51</v>
      </c>
      <c r="O129" s="87"/>
      <c r="P129" s="219">
        <f>O129*H129</f>
        <v>0</v>
      </c>
      <c r="Q129" s="219">
        <v>0</v>
      </c>
      <c r="R129" s="219">
        <f>Q129*H129</f>
        <v>0</v>
      </c>
      <c r="S129" s="219">
        <v>0</v>
      </c>
      <c r="T129" s="22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1" t="s">
        <v>192</v>
      </c>
      <c r="AT129" s="221" t="s">
        <v>188</v>
      </c>
      <c r="AU129" s="221" t="s">
        <v>90</v>
      </c>
      <c r="AY129" s="19" t="s">
        <v>186</v>
      </c>
      <c r="BE129" s="222">
        <f>IF(N129="základní",J129,0)</f>
        <v>0</v>
      </c>
      <c r="BF129" s="222">
        <f>IF(N129="snížená",J129,0)</f>
        <v>0</v>
      </c>
      <c r="BG129" s="222">
        <f>IF(N129="zákl. přenesená",J129,0)</f>
        <v>0</v>
      </c>
      <c r="BH129" s="222">
        <f>IF(N129="sníž. přenesená",J129,0)</f>
        <v>0</v>
      </c>
      <c r="BI129" s="222">
        <f>IF(N129="nulová",J129,0)</f>
        <v>0</v>
      </c>
      <c r="BJ129" s="19" t="s">
        <v>88</v>
      </c>
      <c r="BK129" s="222">
        <f>ROUND(I129*H129,2)</f>
        <v>0</v>
      </c>
      <c r="BL129" s="19" t="s">
        <v>192</v>
      </c>
      <c r="BM129" s="221" t="s">
        <v>248</v>
      </c>
    </row>
    <row r="130" s="2" customFormat="1">
      <c r="A130" s="41"/>
      <c r="B130" s="42"/>
      <c r="C130" s="43"/>
      <c r="D130" s="223" t="s">
        <v>194</v>
      </c>
      <c r="E130" s="43"/>
      <c r="F130" s="224" t="s">
        <v>249</v>
      </c>
      <c r="G130" s="43"/>
      <c r="H130" s="43"/>
      <c r="I130" s="225"/>
      <c r="J130" s="43"/>
      <c r="K130" s="43"/>
      <c r="L130" s="47"/>
      <c r="M130" s="226"/>
      <c r="N130" s="227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19" t="s">
        <v>194</v>
      </c>
      <c r="AU130" s="19" t="s">
        <v>90</v>
      </c>
    </row>
    <row r="131" s="2" customFormat="1">
      <c r="A131" s="41"/>
      <c r="B131" s="42"/>
      <c r="C131" s="43"/>
      <c r="D131" s="228" t="s">
        <v>196</v>
      </c>
      <c r="E131" s="43"/>
      <c r="F131" s="229" t="s">
        <v>250</v>
      </c>
      <c r="G131" s="43"/>
      <c r="H131" s="43"/>
      <c r="I131" s="225"/>
      <c r="J131" s="43"/>
      <c r="K131" s="43"/>
      <c r="L131" s="47"/>
      <c r="M131" s="226"/>
      <c r="N131" s="227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19" t="s">
        <v>196</v>
      </c>
      <c r="AU131" s="19" t="s">
        <v>90</v>
      </c>
    </row>
    <row r="132" s="15" customFormat="1">
      <c r="A132" s="15"/>
      <c r="B132" s="252"/>
      <c r="C132" s="253"/>
      <c r="D132" s="223" t="s">
        <v>198</v>
      </c>
      <c r="E132" s="254" t="s">
        <v>41</v>
      </c>
      <c r="F132" s="255" t="s">
        <v>234</v>
      </c>
      <c r="G132" s="253"/>
      <c r="H132" s="254" t="s">
        <v>41</v>
      </c>
      <c r="I132" s="256"/>
      <c r="J132" s="253"/>
      <c r="K132" s="253"/>
      <c r="L132" s="257"/>
      <c r="M132" s="258"/>
      <c r="N132" s="259"/>
      <c r="O132" s="259"/>
      <c r="P132" s="259"/>
      <c r="Q132" s="259"/>
      <c r="R132" s="259"/>
      <c r="S132" s="259"/>
      <c r="T132" s="260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1" t="s">
        <v>198</v>
      </c>
      <c r="AU132" s="261" t="s">
        <v>90</v>
      </c>
      <c r="AV132" s="15" t="s">
        <v>88</v>
      </c>
      <c r="AW132" s="15" t="s">
        <v>42</v>
      </c>
      <c r="AX132" s="15" t="s">
        <v>80</v>
      </c>
      <c r="AY132" s="261" t="s">
        <v>186</v>
      </c>
    </row>
    <row r="133" s="13" customFormat="1">
      <c r="A133" s="13"/>
      <c r="B133" s="230"/>
      <c r="C133" s="231"/>
      <c r="D133" s="223" t="s">
        <v>198</v>
      </c>
      <c r="E133" s="232" t="s">
        <v>41</v>
      </c>
      <c r="F133" s="233" t="s">
        <v>235</v>
      </c>
      <c r="G133" s="231"/>
      <c r="H133" s="234">
        <v>50.039999999999999</v>
      </c>
      <c r="I133" s="235"/>
      <c r="J133" s="231"/>
      <c r="K133" s="231"/>
      <c r="L133" s="236"/>
      <c r="M133" s="237"/>
      <c r="N133" s="238"/>
      <c r="O133" s="238"/>
      <c r="P133" s="238"/>
      <c r="Q133" s="238"/>
      <c r="R133" s="238"/>
      <c r="S133" s="238"/>
      <c r="T133" s="23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0" t="s">
        <v>198</v>
      </c>
      <c r="AU133" s="240" t="s">
        <v>90</v>
      </c>
      <c r="AV133" s="13" t="s">
        <v>90</v>
      </c>
      <c r="AW133" s="13" t="s">
        <v>42</v>
      </c>
      <c r="AX133" s="13" t="s">
        <v>80</v>
      </c>
      <c r="AY133" s="240" t="s">
        <v>186</v>
      </c>
    </row>
    <row r="134" s="13" customFormat="1">
      <c r="A134" s="13"/>
      <c r="B134" s="230"/>
      <c r="C134" s="231"/>
      <c r="D134" s="223" t="s">
        <v>198</v>
      </c>
      <c r="E134" s="232" t="s">
        <v>41</v>
      </c>
      <c r="F134" s="233" t="s">
        <v>236</v>
      </c>
      <c r="G134" s="231"/>
      <c r="H134" s="234">
        <v>0.69999999999999996</v>
      </c>
      <c r="I134" s="235"/>
      <c r="J134" s="231"/>
      <c r="K134" s="231"/>
      <c r="L134" s="236"/>
      <c r="M134" s="237"/>
      <c r="N134" s="238"/>
      <c r="O134" s="238"/>
      <c r="P134" s="238"/>
      <c r="Q134" s="238"/>
      <c r="R134" s="238"/>
      <c r="S134" s="238"/>
      <c r="T134" s="23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0" t="s">
        <v>198</v>
      </c>
      <c r="AU134" s="240" t="s">
        <v>90</v>
      </c>
      <c r="AV134" s="13" t="s">
        <v>90</v>
      </c>
      <c r="AW134" s="13" t="s">
        <v>42</v>
      </c>
      <c r="AX134" s="13" t="s">
        <v>80</v>
      </c>
      <c r="AY134" s="240" t="s">
        <v>186</v>
      </c>
    </row>
    <row r="135" s="14" customFormat="1">
      <c r="A135" s="14"/>
      <c r="B135" s="241"/>
      <c r="C135" s="242"/>
      <c r="D135" s="223" t="s">
        <v>198</v>
      </c>
      <c r="E135" s="243" t="s">
        <v>41</v>
      </c>
      <c r="F135" s="244" t="s">
        <v>200</v>
      </c>
      <c r="G135" s="242"/>
      <c r="H135" s="245">
        <v>50.740000000000002</v>
      </c>
      <c r="I135" s="246"/>
      <c r="J135" s="242"/>
      <c r="K135" s="242"/>
      <c r="L135" s="247"/>
      <c r="M135" s="248"/>
      <c r="N135" s="249"/>
      <c r="O135" s="249"/>
      <c r="P135" s="249"/>
      <c r="Q135" s="249"/>
      <c r="R135" s="249"/>
      <c r="S135" s="249"/>
      <c r="T135" s="250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1" t="s">
        <v>198</v>
      </c>
      <c r="AU135" s="251" t="s">
        <v>90</v>
      </c>
      <c r="AV135" s="14" t="s">
        <v>192</v>
      </c>
      <c r="AW135" s="14" t="s">
        <v>42</v>
      </c>
      <c r="AX135" s="14" t="s">
        <v>88</v>
      </c>
      <c r="AY135" s="251" t="s">
        <v>186</v>
      </c>
    </row>
    <row r="136" s="2" customFormat="1" ht="21.75" customHeight="1">
      <c r="A136" s="41"/>
      <c r="B136" s="42"/>
      <c r="C136" s="210" t="s">
        <v>251</v>
      </c>
      <c r="D136" s="210" t="s">
        <v>188</v>
      </c>
      <c r="E136" s="211" t="s">
        <v>252</v>
      </c>
      <c r="F136" s="212" t="s">
        <v>253</v>
      </c>
      <c r="G136" s="213" t="s">
        <v>134</v>
      </c>
      <c r="H136" s="214">
        <v>91.391999999999996</v>
      </c>
      <c r="I136" s="215"/>
      <c r="J136" s="216">
        <f>ROUND(I136*H136,2)</f>
        <v>0</v>
      </c>
      <c r="K136" s="212" t="s">
        <v>191</v>
      </c>
      <c r="L136" s="47"/>
      <c r="M136" s="217" t="s">
        <v>41</v>
      </c>
      <c r="N136" s="218" t="s">
        <v>51</v>
      </c>
      <c r="O136" s="87"/>
      <c r="P136" s="219">
        <f>O136*H136</f>
        <v>0</v>
      </c>
      <c r="Q136" s="219">
        <v>0</v>
      </c>
      <c r="R136" s="219">
        <f>Q136*H136</f>
        <v>0</v>
      </c>
      <c r="S136" s="219">
        <v>0</v>
      </c>
      <c r="T136" s="22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1" t="s">
        <v>192</v>
      </c>
      <c r="AT136" s="221" t="s">
        <v>188</v>
      </c>
      <c r="AU136" s="221" t="s">
        <v>90</v>
      </c>
      <c r="AY136" s="19" t="s">
        <v>186</v>
      </c>
      <c r="BE136" s="222">
        <f>IF(N136="základní",J136,0)</f>
        <v>0</v>
      </c>
      <c r="BF136" s="222">
        <f>IF(N136="snížená",J136,0)</f>
        <v>0</v>
      </c>
      <c r="BG136" s="222">
        <f>IF(N136="zákl. přenesená",J136,0)</f>
        <v>0</v>
      </c>
      <c r="BH136" s="222">
        <f>IF(N136="sníž. přenesená",J136,0)</f>
        <v>0</v>
      </c>
      <c r="BI136" s="222">
        <f>IF(N136="nulová",J136,0)</f>
        <v>0</v>
      </c>
      <c r="BJ136" s="19" t="s">
        <v>88</v>
      </c>
      <c r="BK136" s="222">
        <f>ROUND(I136*H136,2)</f>
        <v>0</v>
      </c>
      <c r="BL136" s="19" t="s">
        <v>192</v>
      </c>
      <c r="BM136" s="221" t="s">
        <v>254</v>
      </c>
    </row>
    <row r="137" s="2" customFormat="1">
      <c r="A137" s="41"/>
      <c r="B137" s="42"/>
      <c r="C137" s="43"/>
      <c r="D137" s="223" t="s">
        <v>194</v>
      </c>
      <c r="E137" s="43"/>
      <c r="F137" s="224" t="s">
        <v>255</v>
      </c>
      <c r="G137" s="43"/>
      <c r="H137" s="43"/>
      <c r="I137" s="225"/>
      <c r="J137" s="43"/>
      <c r="K137" s="43"/>
      <c r="L137" s="47"/>
      <c r="M137" s="226"/>
      <c r="N137" s="227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19" t="s">
        <v>194</v>
      </c>
      <c r="AU137" s="19" t="s">
        <v>90</v>
      </c>
    </row>
    <row r="138" s="2" customFormat="1">
      <c r="A138" s="41"/>
      <c r="B138" s="42"/>
      <c r="C138" s="43"/>
      <c r="D138" s="228" t="s">
        <v>196</v>
      </c>
      <c r="E138" s="43"/>
      <c r="F138" s="229" t="s">
        <v>256</v>
      </c>
      <c r="G138" s="43"/>
      <c r="H138" s="43"/>
      <c r="I138" s="225"/>
      <c r="J138" s="43"/>
      <c r="K138" s="43"/>
      <c r="L138" s="47"/>
      <c r="M138" s="226"/>
      <c r="N138" s="227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19" t="s">
        <v>196</v>
      </c>
      <c r="AU138" s="19" t="s">
        <v>90</v>
      </c>
    </row>
    <row r="139" s="15" customFormat="1">
      <c r="A139" s="15"/>
      <c r="B139" s="252"/>
      <c r="C139" s="253"/>
      <c r="D139" s="223" t="s">
        <v>198</v>
      </c>
      <c r="E139" s="254" t="s">
        <v>41</v>
      </c>
      <c r="F139" s="255" t="s">
        <v>257</v>
      </c>
      <c r="G139" s="253"/>
      <c r="H139" s="254" t="s">
        <v>41</v>
      </c>
      <c r="I139" s="256"/>
      <c r="J139" s="253"/>
      <c r="K139" s="253"/>
      <c r="L139" s="257"/>
      <c r="M139" s="258"/>
      <c r="N139" s="259"/>
      <c r="O139" s="259"/>
      <c r="P139" s="259"/>
      <c r="Q139" s="259"/>
      <c r="R139" s="259"/>
      <c r="S139" s="259"/>
      <c r="T139" s="260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1" t="s">
        <v>198</v>
      </c>
      <c r="AU139" s="261" t="s">
        <v>90</v>
      </c>
      <c r="AV139" s="15" t="s">
        <v>88</v>
      </c>
      <c r="AW139" s="15" t="s">
        <v>42</v>
      </c>
      <c r="AX139" s="15" t="s">
        <v>80</v>
      </c>
      <c r="AY139" s="261" t="s">
        <v>186</v>
      </c>
    </row>
    <row r="140" s="13" customFormat="1">
      <c r="A140" s="13"/>
      <c r="B140" s="230"/>
      <c r="C140" s="231"/>
      <c r="D140" s="223" t="s">
        <v>198</v>
      </c>
      <c r="E140" s="232" t="s">
        <v>41</v>
      </c>
      <c r="F140" s="233" t="s">
        <v>258</v>
      </c>
      <c r="G140" s="231"/>
      <c r="H140" s="234">
        <v>2.8500000000000001</v>
      </c>
      <c r="I140" s="235"/>
      <c r="J140" s="231"/>
      <c r="K140" s="231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198</v>
      </c>
      <c r="AU140" s="240" t="s">
        <v>90</v>
      </c>
      <c r="AV140" s="13" t="s">
        <v>90</v>
      </c>
      <c r="AW140" s="13" t="s">
        <v>42</v>
      </c>
      <c r="AX140" s="13" t="s">
        <v>80</v>
      </c>
      <c r="AY140" s="240" t="s">
        <v>186</v>
      </c>
    </row>
    <row r="141" s="13" customFormat="1">
      <c r="A141" s="13"/>
      <c r="B141" s="230"/>
      <c r="C141" s="231"/>
      <c r="D141" s="223" t="s">
        <v>198</v>
      </c>
      <c r="E141" s="232" t="s">
        <v>41</v>
      </c>
      <c r="F141" s="233" t="s">
        <v>132</v>
      </c>
      <c r="G141" s="231"/>
      <c r="H141" s="234">
        <v>5.6619999999999999</v>
      </c>
      <c r="I141" s="235"/>
      <c r="J141" s="231"/>
      <c r="K141" s="231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198</v>
      </c>
      <c r="AU141" s="240" t="s">
        <v>90</v>
      </c>
      <c r="AV141" s="13" t="s">
        <v>90</v>
      </c>
      <c r="AW141" s="13" t="s">
        <v>42</v>
      </c>
      <c r="AX141" s="13" t="s">
        <v>80</v>
      </c>
      <c r="AY141" s="240" t="s">
        <v>186</v>
      </c>
    </row>
    <row r="142" s="13" customFormat="1">
      <c r="A142" s="13"/>
      <c r="B142" s="230"/>
      <c r="C142" s="231"/>
      <c r="D142" s="223" t="s">
        <v>198</v>
      </c>
      <c r="E142" s="232" t="s">
        <v>41</v>
      </c>
      <c r="F142" s="233" t="s">
        <v>259</v>
      </c>
      <c r="G142" s="231"/>
      <c r="H142" s="234">
        <v>82.879999999999995</v>
      </c>
      <c r="I142" s="235"/>
      <c r="J142" s="231"/>
      <c r="K142" s="231"/>
      <c r="L142" s="236"/>
      <c r="M142" s="237"/>
      <c r="N142" s="238"/>
      <c r="O142" s="238"/>
      <c r="P142" s="238"/>
      <c r="Q142" s="238"/>
      <c r="R142" s="238"/>
      <c r="S142" s="238"/>
      <c r="T142" s="23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0" t="s">
        <v>198</v>
      </c>
      <c r="AU142" s="240" t="s">
        <v>90</v>
      </c>
      <c r="AV142" s="13" t="s">
        <v>90</v>
      </c>
      <c r="AW142" s="13" t="s">
        <v>42</v>
      </c>
      <c r="AX142" s="13" t="s">
        <v>80</v>
      </c>
      <c r="AY142" s="240" t="s">
        <v>186</v>
      </c>
    </row>
    <row r="143" s="14" customFormat="1">
      <c r="A143" s="14"/>
      <c r="B143" s="241"/>
      <c r="C143" s="242"/>
      <c r="D143" s="223" t="s">
        <v>198</v>
      </c>
      <c r="E143" s="243" t="s">
        <v>155</v>
      </c>
      <c r="F143" s="244" t="s">
        <v>200</v>
      </c>
      <c r="G143" s="242"/>
      <c r="H143" s="245">
        <v>91.391999999999996</v>
      </c>
      <c r="I143" s="246"/>
      <c r="J143" s="242"/>
      <c r="K143" s="242"/>
      <c r="L143" s="247"/>
      <c r="M143" s="248"/>
      <c r="N143" s="249"/>
      <c r="O143" s="249"/>
      <c r="P143" s="249"/>
      <c r="Q143" s="249"/>
      <c r="R143" s="249"/>
      <c r="S143" s="249"/>
      <c r="T143" s="250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1" t="s">
        <v>198</v>
      </c>
      <c r="AU143" s="251" t="s">
        <v>90</v>
      </c>
      <c r="AV143" s="14" t="s">
        <v>192</v>
      </c>
      <c r="AW143" s="14" t="s">
        <v>42</v>
      </c>
      <c r="AX143" s="14" t="s">
        <v>88</v>
      </c>
      <c r="AY143" s="251" t="s">
        <v>186</v>
      </c>
    </row>
    <row r="144" s="2" customFormat="1" ht="24.15" customHeight="1">
      <c r="A144" s="41"/>
      <c r="B144" s="42"/>
      <c r="C144" s="210" t="s">
        <v>260</v>
      </c>
      <c r="D144" s="210" t="s">
        <v>188</v>
      </c>
      <c r="E144" s="211" t="s">
        <v>261</v>
      </c>
      <c r="F144" s="212" t="s">
        <v>262</v>
      </c>
      <c r="G144" s="213" t="s">
        <v>134</v>
      </c>
      <c r="H144" s="214">
        <v>2102.0160000000001</v>
      </c>
      <c r="I144" s="215"/>
      <c r="J144" s="216">
        <f>ROUND(I144*H144,2)</f>
        <v>0</v>
      </c>
      <c r="K144" s="212" t="s">
        <v>191</v>
      </c>
      <c r="L144" s="47"/>
      <c r="M144" s="217" t="s">
        <v>41</v>
      </c>
      <c r="N144" s="218" t="s">
        <v>51</v>
      </c>
      <c r="O144" s="87"/>
      <c r="P144" s="219">
        <f>O144*H144</f>
        <v>0</v>
      </c>
      <c r="Q144" s="219">
        <v>0</v>
      </c>
      <c r="R144" s="219">
        <f>Q144*H144</f>
        <v>0</v>
      </c>
      <c r="S144" s="219">
        <v>0</v>
      </c>
      <c r="T144" s="22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1" t="s">
        <v>192</v>
      </c>
      <c r="AT144" s="221" t="s">
        <v>188</v>
      </c>
      <c r="AU144" s="221" t="s">
        <v>90</v>
      </c>
      <c r="AY144" s="19" t="s">
        <v>186</v>
      </c>
      <c r="BE144" s="222">
        <f>IF(N144="základní",J144,0)</f>
        <v>0</v>
      </c>
      <c r="BF144" s="222">
        <f>IF(N144="snížená",J144,0)</f>
        <v>0</v>
      </c>
      <c r="BG144" s="222">
        <f>IF(N144="zákl. přenesená",J144,0)</f>
        <v>0</v>
      </c>
      <c r="BH144" s="222">
        <f>IF(N144="sníž. přenesená",J144,0)</f>
        <v>0</v>
      </c>
      <c r="BI144" s="222">
        <f>IF(N144="nulová",J144,0)</f>
        <v>0</v>
      </c>
      <c r="BJ144" s="19" t="s">
        <v>88</v>
      </c>
      <c r="BK144" s="222">
        <f>ROUND(I144*H144,2)</f>
        <v>0</v>
      </c>
      <c r="BL144" s="19" t="s">
        <v>192</v>
      </c>
      <c r="BM144" s="221" t="s">
        <v>263</v>
      </c>
    </row>
    <row r="145" s="2" customFormat="1">
      <c r="A145" s="41"/>
      <c r="B145" s="42"/>
      <c r="C145" s="43"/>
      <c r="D145" s="223" t="s">
        <v>194</v>
      </c>
      <c r="E145" s="43"/>
      <c r="F145" s="224" t="s">
        <v>264</v>
      </c>
      <c r="G145" s="43"/>
      <c r="H145" s="43"/>
      <c r="I145" s="225"/>
      <c r="J145" s="43"/>
      <c r="K145" s="43"/>
      <c r="L145" s="47"/>
      <c r="M145" s="226"/>
      <c r="N145" s="227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19" t="s">
        <v>194</v>
      </c>
      <c r="AU145" s="19" t="s">
        <v>90</v>
      </c>
    </row>
    <row r="146" s="2" customFormat="1">
      <c r="A146" s="41"/>
      <c r="B146" s="42"/>
      <c r="C146" s="43"/>
      <c r="D146" s="228" t="s">
        <v>196</v>
      </c>
      <c r="E146" s="43"/>
      <c r="F146" s="229" t="s">
        <v>265</v>
      </c>
      <c r="G146" s="43"/>
      <c r="H146" s="43"/>
      <c r="I146" s="225"/>
      <c r="J146" s="43"/>
      <c r="K146" s="43"/>
      <c r="L146" s="47"/>
      <c r="M146" s="226"/>
      <c r="N146" s="227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19" t="s">
        <v>196</v>
      </c>
      <c r="AU146" s="19" t="s">
        <v>90</v>
      </c>
    </row>
    <row r="147" s="15" customFormat="1">
      <c r="A147" s="15"/>
      <c r="B147" s="252"/>
      <c r="C147" s="253"/>
      <c r="D147" s="223" t="s">
        <v>198</v>
      </c>
      <c r="E147" s="254" t="s">
        <v>41</v>
      </c>
      <c r="F147" s="255" t="s">
        <v>257</v>
      </c>
      <c r="G147" s="253"/>
      <c r="H147" s="254" t="s">
        <v>41</v>
      </c>
      <c r="I147" s="256"/>
      <c r="J147" s="253"/>
      <c r="K147" s="253"/>
      <c r="L147" s="257"/>
      <c r="M147" s="258"/>
      <c r="N147" s="259"/>
      <c r="O147" s="259"/>
      <c r="P147" s="259"/>
      <c r="Q147" s="259"/>
      <c r="R147" s="259"/>
      <c r="S147" s="259"/>
      <c r="T147" s="260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1" t="s">
        <v>198</v>
      </c>
      <c r="AU147" s="261" t="s">
        <v>90</v>
      </c>
      <c r="AV147" s="15" t="s">
        <v>88</v>
      </c>
      <c r="AW147" s="15" t="s">
        <v>42</v>
      </c>
      <c r="AX147" s="15" t="s">
        <v>80</v>
      </c>
      <c r="AY147" s="261" t="s">
        <v>186</v>
      </c>
    </row>
    <row r="148" s="13" customFormat="1">
      <c r="A148" s="13"/>
      <c r="B148" s="230"/>
      <c r="C148" s="231"/>
      <c r="D148" s="223" t="s">
        <v>198</v>
      </c>
      <c r="E148" s="232" t="s">
        <v>41</v>
      </c>
      <c r="F148" s="233" t="s">
        <v>266</v>
      </c>
      <c r="G148" s="231"/>
      <c r="H148" s="234">
        <v>2102.0160000000001</v>
      </c>
      <c r="I148" s="235"/>
      <c r="J148" s="231"/>
      <c r="K148" s="231"/>
      <c r="L148" s="236"/>
      <c r="M148" s="237"/>
      <c r="N148" s="238"/>
      <c r="O148" s="238"/>
      <c r="P148" s="238"/>
      <c r="Q148" s="238"/>
      <c r="R148" s="238"/>
      <c r="S148" s="238"/>
      <c r="T148" s="23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0" t="s">
        <v>198</v>
      </c>
      <c r="AU148" s="240" t="s">
        <v>90</v>
      </c>
      <c r="AV148" s="13" t="s">
        <v>90</v>
      </c>
      <c r="AW148" s="13" t="s">
        <v>42</v>
      </c>
      <c r="AX148" s="13" t="s">
        <v>80</v>
      </c>
      <c r="AY148" s="240" t="s">
        <v>186</v>
      </c>
    </row>
    <row r="149" s="14" customFormat="1">
      <c r="A149" s="14"/>
      <c r="B149" s="241"/>
      <c r="C149" s="242"/>
      <c r="D149" s="223" t="s">
        <v>198</v>
      </c>
      <c r="E149" s="243" t="s">
        <v>41</v>
      </c>
      <c r="F149" s="244" t="s">
        <v>200</v>
      </c>
      <c r="G149" s="242"/>
      <c r="H149" s="245">
        <v>2102.0160000000001</v>
      </c>
      <c r="I149" s="246"/>
      <c r="J149" s="242"/>
      <c r="K149" s="242"/>
      <c r="L149" s="247"/>
      <c r="M149" s="248"/>
      <c r="N149" s="249"/>
      <c r="O149" s="249"/>
      <c r="P149" s="249"/>
      <c r="Q149" s="249"/>
      <c r="R149" s="249"/>
      <c r="S149" s="249"/>
      <c r="T149" s="250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1" t="s">
        <v>198</v>
      </c>
      <c r="AU149" s="251" t="s">
        <v>90</v>
      </c>
      <c r="AV149" s="14" t="s">
        <v>192</v>
      </c>
      <c r="AW149" s="14" t="s">
        <v>42</v>
      </c>
      <c r="AX149" s="14" t="s">
        <v>88</v>
      </c>
      <c r="AY149" s="251" t="s">
        <v>186</v>
      </c>
    </row>
    <row r="150" s="2" customFormat="1" ht="16.5" customHeight="1">
      <c r="A150" s="41"/>
      <c r="B150" s="42"/>
      <c r="C150" s="210" t="s">
        <v>267</v>
      </c>
      <c r="D150" s="210" t="s">
        <v>188</v>
      </c>
      <c r="E150" s="211" t="s">
        <v>268</v>
      </c>
      <c r="F150" s="212" t="s">
        <v>269</v>
      </c>
      <c r="G150" s="213" t="s">
        <v>134</v>
      </c>
      <c r="H150" s="214">
        <v>142.13200000000001</v>
      </c>
      <c r="I150" s="215"/>
      <c r="J150" s="216">
        <f>ROUND(I150*H150,2)</f>
        <v>0</v>
      </c>
      <c r="K150" s="212" t="s">
        <v>191</v>
      </c>
      <c r="L150" s="47"/>
      <c r="M150" s="217" t="s">
        <v>41</v>
      </c>
      <c r="N150" s="218" t="s">
        <v>51</v>
      </c>
      <c r="O150" s="87"/>
      <c r="P150" s="219">
        <f>O150*H150</f>
        <v>0</v>
      </c>
      <c r="Q150" s="219">
        <v>0</v>
      </c>
      <c r="R150" s="219">
        <f>Q150*H150</f>
        <v>0</v>
      </c>
      <c r="S150" s="219">
        <v>0</v>
      </c>
      <c r="T150" s="22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1" t="s">
        <v>192</v>
      </c>
      <c r="AT150" s="221" t="s">
        <v>188</v>
      </c>
      <c r="AU150" s="221" t="s">
        <v>90</v>
      </c>
      <c r="AY150" s="19" t="s">
        <v>186</v>
      </c>
      <c r="BE150" s="222">
        <f>IF(N150="základní",J150,0)</f>
        <v>0</v>
      </c>
      <c r="BF150" s="222">
        <f>IF(N150="snížená",J150,0)</f>
        <v>0</v>
      </c>
      <c r="BG150" s="222">
        <f>IF(N150="zákl. přenesená",J150,0)</f>
        <v>0</v>
      </c>
      <c r="BH150" s="222">
        <f>IF(N150="sníž. přenesená",J150,0)</f>
        <v>0</v>
      </c>
      <c r="BI150" s="222">
        <f>IF(N150="nulová",J150,0)</f>
        <v>0</v>
      </c>
      <c r="BJ150" s="19" t="s">
        <v>88</v>
      </c>
      <c r="BK150" s="222">
        <f>ROUND(I150*H150,2)</f>
        <v>0</v>
      </c>
      <c r="BL150" s="19" t="s">
        <v>192</v>
      </c>
      <c r="BM150" s="221" t="s">
        <v>270</v>
      </c>
    </row>
    <row r="151" s="2" customFormat="1">
      <c r="A151" s="41"/>
      <c r="B151" s="42"/>
      <c r="C151" s="43"/>
      <c r="D151" s="223" t="s">
        <v>194</v>
      </c>
      <c r="E151" s="43"/>
      <c r="F151" s="224" t="s">
        <v>271</v>
      </c>
      <c r="G151" s="43"/>
      <c r="H151" s="43"/>
      <c r="I151" s="225"/>
      <c r="J151" s="43"/>
      <c r="K151" s="43"/>
      <c r="L151" s="47"/>
      <c r="M151" s="226"/>
      <c r="N151" s="227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19" t="s">
        <v>194</v>
      </c>
      <c r="AU151" s="19" t="s">
        <v>90</v>
      </c>
    </row>
    <row r="152" s="2" customFormat="1">
      <c r="A152" s="41"/>
      <c r="B152" s="42"/>
      <c r="C152" s="43"/>
      <c r="D152" s="228" t="s">
        <v>196</v>
      </c>
      <c r="E152" s="43"/>
      <c r="F152" s="229" t="s">
        <v>272</v>
      </c>
      <c r="G152" s="43"/>
      <c r="H152" s="43"/>
      <c r="I152" s="225"/>
      <c r="J152" s="43"/>
      <c r="K152" s="43"/>
      <c r="L152" s="47"/>
      <c r="M152" s="226"/>
      <c r="N152" s="227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19" t="s">
        <v>196</v>
      </c>
      <c r="AU152" s="19" t="s">
        <v>90</v>
      </c>
    </row>
    <row r="153" s="13" customFormat="1">
      <c r="A153" s="13"/>
      <c r="B153" s="230"/>
      <c r="C153" s="231"/>
      <c r="D153" s="223" t="s">
        <v>198</v>
      </c>
      <c r="E153" s="232" t="s">
        <v>41</v>
      </c>
      <c r="F153" s="233" t="s">
        <v>155</v>
      </c>
      <c r="G153" s="231"/>
      <c r="H153" s="234">
        <v>91.391999999999996</v>
      </c>
      <c r="I153" s="235"/>
      <c r="J153" s="231"/>
      <c r="K153" s="231"/>
      <c r="L153" s="236"/>
      <c r="M153" s="237"/>
      <c r="N153" s="238"/>
      <c r="O153" s="238"/>
      <c r="P153" s="238"/>
      <c r="Q153" s="238"/>
      <c r="R153" s="238"/>
      <c r="S153" s="238"/>
      <c r="T153" s="23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0" t="s">
        <v>198</v>
      </c>
      <c r="AU153" s="240" t="s">
        <v>90</v>
      </c>
      <c r="AV153" s="13" t="s">
        <v>90</v>
      </c>
      <c r="AW153" s="13" t="s">
        <v>42</v>
      </c>
      <c r="AX153" s="13" t="s">
        <v>80</v>
      </c>
      <c r="AY153" s="240" t="s">
        <v>186</v>
      </c>
    </row>
    <row r="154" s="13" customFormat="1">
      <c r="A154" s="13"/>
      <c r="B154" s="230"/>
      <c r="C154" s="231"/>
      <c r="D154" s="223" t="s">
        <v>198</v>
      </c>
      <c r="E154" s="232" t="s">
        <v>41</v>
      </c>
      <c r="F154" s="233" t="s">
        <v>273</v>
      </c>
      <c r="G154" s="231"/>
      <c r="H154" s="234">
        <v>50.740000000000002</v>
      </c>
      <c r="I154" s="235"/>
      <c r="J154" s="231"/>
      <c r="K154" s="231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198</v>
      </c>
      <c r="AU154" s="240" t="s">
        <v>90</v>
      </c>
      <c r="AV154" s="13" t="s">
        <v>90</v>
      </c>
      <c r="AW154" s="13" t="s">
        <v>42</v>
      </c>
      <c r="AX154" s="13" t="s">
        <v>80</v>
      </c>
      <c r="AY154" s="240" t="s">
        <v>186</v>
      </c>
    </row>
    <row r="155" s="14" customFormat="1">
      <c r="A155" s="14"/>
      <c r="B155" s="241"/>
      <c r="C155" s="242"/>
      <c r="D155" s="223" t="s">
        <v>198</v>
      </c>
      <c r="E155" s="243" t="s">
        <v>41</v>
      </c>
      <c r="F155" s="244" t="s">
        <v>200</v>
      </c>
      <c r="G155" s="242"/>
      <c r="H155" s="245">
        <v>142.13200000000001</v>
      </c>
      <c r="I155" s="246"/>
      <c r="J155" s="242"/>
      <c r="K155" s="242"/>
      <c r="L155" s="247"/>
      <c r="M155" s="248"/>
      <c r="N155" s="249"/>
      <c r="O155" s="249"/>
      <c r="P155" s="249"/>
      <c r="Q155" s="249"/>
      <c r="R155" s="249"/>
      <c r="S155" s="249"/>
      <c r="T155" s="250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1" t="s">
        <v>198</v>
      </c>
      <c r="AU155" s="251" t="s">
        <v>90</v>
      </c>
      <c r="AV155" s="14" t="s">
        <v>192</v>
      </c>
      <c r="AW155" s="14" t="s">
        <v>42</v>
      </c>
      <c r="AX155" s="14" t="s">
        <v>88</v>
      </c>
      <c r="AY155" s="251" t="s">
        <v>186</v>
      </c>
    </row>
    <row r="156" s="2" customFormat="1" ht="16.5" customHeight="1">
      <c r="A156" s="41"/>
      <c r="B156" s="42"/>
      <c r="C156" s="210" t="s">
        <v>274</v>
      </c>
      <c r="D156" s="210" t="s">
        <v>188</v>
      </c>
      <c r="E156" s="211" t="s">
        <v>275</v>
      </c>
      <c r="F156" s="212" t="s">
        <v>276</v>
      </c>
      <c r="G156" s="213" t="s">
        <v>144</v>
      </c>
      <c r="H156" s="214">
        <v>182.78399999999999</v>
      </c>
      <c r="I156" s="215"/>
      <c r="J156" s="216">
        <f>ROUND(I156*H156,2)</f>
        <v>0</v>
      </c>
      <c r="K156" s="212" t="s">
        <v>191</v>
      </c>
      <c r="L156" s="47"/>
      <c r="M156" s="217" t="s">
        <v>41</v>
      </c>
      <c r="N156" s="218" t="s">
        <v>51</v>
      </c>
      <c r="O156" s="87"/>
      <c r="P156" s="219">
        <f>O156*H156</f>
        <v>0</v>
      </c>
      <c r="Q156" s="219">
        <v>0</v>
      </c>
      <c r="R156" s="219">
        <f>Q156*H156</f>
        <v>0</v>
      </c>
      <c r="S156" s="219">
        <v>0</v>
      </c>
      <c r="T156" s="22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1" t="s">
        <v>192</v>
      </c>
      <c r="AT156" s="221" t="s">
        <v>188</v>
      </c>
      <c r="AU156" s="221" t="s">
        <v>90</v>
      </c>
      <c r="AY156" s="19" t="s">
        <v>186</v>
      </c>
      <c r="BE156" s="222">
        <f>IF(N156="základní",J156,0)</f>
        <v>0</v>
      </c>
      <c r="BF156" s="222">
        <f>IF(N156="snížená",J156,0)</f>
        <v>0</v>
      </c>
      <c r="BG156" s="222">
        <f>IF(N156="zákl. přenesená",J156,0)</f>
        <v>0</v>
      </c>
      <c r="BH156" s="222">
        <f>IF(N156="sníž. přenesená",J156,0)</f>
        <v>0</v>
      </c>
      <c r="BI156" s="222">
        <f>IF(N156="nulová",J156,0)</f>
        <v>0</v>
      </c>
      <c r="BJ156" s="19" t="s">
        <v>88</v>
      </c>
      <c r="BK156" s="222">
        <f>ROUND(I156*H156,2)</f>
        <v>0</v>
      </c>
      <c r="BL156" s="19" t="s">
        <v>192</v>
      </c>
      <c r="BM156" s="221" t="s">
        <v>277</v>
      </c>
    </row>
    <row r="157" s="2" customFormat="1">
      <c r="A157" s="41"/>
      <c r="B157" s="42"/>
      <c r="C157" s="43"/>
      <c r="D157" s="223" t="s">
        <v>194</v>
      </c>
      <c r="E157" s="43"/>
      <c r="F157" s="224" t="s">
        <v>278</v>
      </c>
      <c r="G157" s="43"/>
      <c r="H157" s="43"/>
      <c r="I157" s="225"/>
      <c r="J157" s="43"/>
      <c r="K157" s="43"/>
      <c r="L157" s="47"/>
      <c r="M157" s="226"/>
      <c r="N157" s="227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19" t="s">
        <v>194</v>
      </c>
      <c r="AU157" s="19" t="s">
        <v>90</v>
      </c>
    </row>
    <row r="158" s="2" customFormat="1">
      <c r="A158" s="41"/>
      <c r="B158" s="42"/>
      <c r="C158" s="43"/>
      <c r="D158" s="228" t="s">
        <v>196</v>
      </c>
      <c r="E158" s="43"/>
      <c r="F158" s="229" t="s">
        <v>279</v>
      </c>
      <c r="G158" s="43"/>
      <c r="H158" s="43"/>
      <c r="I158" s="225"/>
      <c r="J158" s="43"/>
      <c r="K158" s="43"/>
      <c r="L158" s="47"/>
      <c r="M158" s="226"/>
      <c r="N158" s="227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19" t="s">
        <v>196</v>
      </c>
      <c r="AU158" s="19" t="s">
        <v>90</v>
      </c>
    </row>
    <row r="159" s="13" customFormat="1">
      <c r="A159" s="13"/>
      <c r="B159" s="230"/>
      <c r="C159" s="231"/>
      <c r="D159" s="223" t="s">
        <v>198</v>
      </c>
      <c r="E159" s="232" t="s">
        <v>41</v>
      </c>
      <c r="F159" s="233" t="s">
        <v>280</v>
      </c>
      <c r="G159" s="231"/>
      <c r="H159" s="234">
        <v>182.78399999999999</v>
      </c>
      <c r="I159" s="235"/>
      <c r="J159" s="231"/>
      <c r="K159" s="231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198</v>
      </c>
      <c r="AU159" s="240" t="s">
        <v>90</v>
      </c>
      <c r="AV159" s="13" t="s">
        <v>90</v>
      </c>
      <c r="AW159" s="13" t="s">
        <v>42</v>
      </c>
      <c r="AX159" s="13" t="s">
        <v>88</v>
      </c>
      <c r="AY159" s="240" t="s">
        <v>186</v>
      </c>
    </row>
    <row r="160" s="2" customFormat="1" ht="16.5" customHeight="1">
      <c r="A160" s="41"/>
      <c r="B160" s="42"/>
      <c r="C160" s="210" t="s">
        <v>281</v>
      </c>
      <c r="D160" s="210" t="s">
        <v>188</v>
      </c>
      <c r="E160" s="211" t="s">
        <v>282</v>
      </c>
      <c r="F160" s="212" t="s">
        <v>283</v>
      </c>
      <c r="G160" s="213" t="s">
        <v>96</v>
      </c>
      <c r="H160" s="214">
        <v>333.60000000000002</v>
      </c>
      <c r="I160" s="215"/>
      <c r="J160" s="216">
        <f>ROUND(I160*H160,2)</f>
        <v>0</v>
      </c>
      <c r="K160" s="212" t="s">
        <v>191</v>
      </c>
      <c r="L160" s="47"/>
      <c r="M160" s="217" t="s">
        <v>41</v>
      </c>
      <c r="N160" s="218" t="s">
        <v>51</v>
      </c>
      <c r="O160" s="87"/>
      <c r="P160" s="219">
        <f>O160*H160</f>
        <v>0</v>
      </c>
      <c r="Q160" s="219">
        <v>0</v>
      </c>
      <c r="R160" s="219">
        <f>Q160*H160</f>
        <v>0</v>
      </c>
      <c r="S160" s="219">
        <v>0</v>
      </c>
      <c r="T160" s="22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1" t="s">
        <v>192</v>
      </c>
      <c r="AT160" s="221" t="s">
        <v>188</v>
      </c>
      <c r="AU160" s="221" t="s">
        <v>90</v>
      </c>
      <c r="AY160" s="19" t="s">
        <v>186</v>
      </c>
      <c r="BE160" s="222">
        <f>IF(N160="základní",J160,0)</f>
        <v>0</v>
      </c>
      <c r="BF160" s="222">
        <f>IF(N160="snížená",J160,0)</f>
        <v>0</v>
      </c>
      <c r="BG160" s="222">
        <f>IF(N160="zákl. přenesená",J160,0)</f>
        <v>0</v>
      </c>
      <c r="BH160" s="222">
        <f>IF(N160="sníž. přenesená",J160,0)</f>
        <v>0</v>
      </c>
      <c r="BI160" s="222">
        <f>IF(N160="nulová",J160,0)</f>
        <v>0</v>
      </c>
      <c r="BJ160" s="19" t="s">
        <v>88</v>
      </c>
      <c r="BK160" s="222">
        <f>ROUND(I160*H160,2)</f>
        <v>0</v>
      </c>
      <c r="BL160" s="19" t="s">
        <v>192</v>
      </c>
      <c r="BM160" s="221" t="s">
        <v>284</v>
      </c>
    </row>
    <row r="161" s="2" customFormat="1">
      <c r="A161" s="41"/>
      <c r="B161" s="42"/>
      <c r="C161" s="43"/>
      <c r="D161" s="223" t="s">
        <v>194</v>
      </c>
      <c r="E161" s="43"/>
      <c r="F161" s="224" t="s">
        <v>285</v>
      </c>
      <c r="G161" s="43"/>
      <c r="H161" s="43"/>
      <c r="I161" s="225"/>
      <c r="J161" s="43"/>
      <c r="K161" s="43"/>
      <c r="L161" s="47"/>
      <c r="M161" s="226"/>
      <c r="N161" s="227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19" t="s">
        <v>194</v>
      </c>
      <c r="AU161" s="19" t="s">
        <v>90</v>
      </c>
    </row>
    <row r="162" s="2" customFormat="1">
      <c r="A162" s="41"/>
      <c r="B162" s="42"/>
      <c r="C162" s="43"/>
      <c r="D162" s="228" t="s">
        <v>196</v>
      </c>
      <c r="E162" s="43"/>
      <c r="F162" s="229" t="s">
        <v>286</v>
      </c>
      <c r="G162" s="43"/>
      <c r="H162" s="43"/>
      <c r="I162" s="225"/>
      <c r="J162" s="43"/>
      <c r="K162" s="43"/>
      <c r="L162" s="47"/>
      <c r="M162" s="226"/>
      <c r="N162" s="227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19" t="s">
        <v>196</v>
      </c>
      <c r="AU162" s="19" t="s">
        <v>90</v>
      </c>
    </row>
    <row r="163" s="13" customFormat="1">
      <c r="A163" s="13"/>
      <c r="B163" s="230"/>
      <c r="C163" s="231"/>
      <c r="D163" s="223" t="s">
        <v>198</v>
      </c>
      <c r="E163" s="232" t="s">
        <v>41</v>
      </c>
      <c r="F163" s="233" t="s">
        <v>287</v>
      </c>
      <c r="G163" s="231"/>
      <c r="H163" s="234">
        <v>273.89999999999998</v>
      </c>
      <c r="I163" s="235"/>
      <c r="J163" s="231"/>
      <c r="K163" s="231"/>
      <c r="L163" s="236"/>
      <c r="M163" s="237"/>
      <c r="N163" s="238"/>
      <c r="O163" s="238"/>
      <c r="P163" s="238"/>
      <c r="Q163" s="238"/>
      <c r="R163" s="238"/>
      <c r="S163" s="238"/>
      <c r="T163" s="23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0" t="s">
        <v>198</v>
      </c>
      <c r="AU163" s="240" t="s">
        <v>90</v>
      </c>
      <c r="AV163" s="13" t="s">
        <v>90</v>
      </c>
      <c r="AW163" s="13" t="s">
        <v>42</v>
      </c>
      <c r="AX163" s="13" t="s">
        <v>80</v>
      </c>
      <c r="AY163" s="240" t="s">
        <v>186</v>
      </c>
    </row>
    <row r="164" s="13" customFormat="1">
      <c r="A164" s="13"/>
      <c r="B164" s="230"/>
      <c r="C164" s="231"/>
      <c r="D164" s="223" t="s">
        <v>198</v>
      </c>
      <c r="E164" s="232" t="s">
        <v>41</v>
      </c>
      <c r="F164" s="233" t="s">
        <v>288</v>
      </c>
      <c r="G164" s="231"/>
      <c r="H164" s="234">
        <v>59.700000000000003</v>
      </c>
      <c r="I164" s="235"/>
      <c r="J164" s="231"/>
      <c r="K164" s="231"/>
      <c r="L164" s="236"/>
      <c r="M164" s="237"/>
      <c r="N164" s="238"/>
      <c r="O164" s="238"/>
      <c r="P164" s="238"/>
      <c r="Q164" s="238"/>
      <c r="R164" s="238"/>
      <c r="S164" s="238"/>
      <c r="T164" s="23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0" t="s">
        <v>198</v>
      </c>
      <c r="AU164" s="240" t="s">
        <v>90</v>
      </c>
      <c r="AV164" s="13" t="s">
        <v>90</v>
      </c>
      <c r="AW164" s="13" t="s">
        <v>42</v>
      </c>
      <c r="AX164" s="13" t="s">
        <v>80</v>
      </c>
      <c r="AY164" s="240" t="s">
        <v>186</v>
      </c>
    </row>
    <row r="165" s="14" customFormat="1">
      <c r="A165" s="14"/>
      <c r="B165" s="241"/>
      <c r="C165" s="242"/>
      <c r="D165" s="223" t="s">
        <v>198</v>
      </c>
      <c r="E165" s="243" t="s">
        <v>41</v>
      </c>
      <c r="F165" s="244" t="s">
        <v>200</v>
      </c>
      <c r="G165" s="242"/>
      <c r="H165" s="245">
        <v>333.60000000000002</v>
      </c>
      <c r="I165" s="246"/>
      <c r="J165" s="242"/>
      <c r="K165" s="242"/>
      <c r="L165" s="247"/>
      <c r="M165" s="248"/>
      <c r="N165" s="249"/>
      <c r="O165" s="249"/>
      <c r="P165" s="249"/>
      <c r="Q165" s="249"/>
      <c r="R165" s="249"/>
      <c r="S165" s="249"/>
      <c r="T165" s="250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1" t="s">
        <v>198</v>
      </c>
      <c r="AU165" s="251" t="s">
        <v>90</v>
      </c>
      <c r="AV165" s="14" t="s">
        <v>192</v>
      </c>
      <c r="AW165" s="14" t="s">
        <v>42</v>
      </c>
      <c r="AX165" s="14" t="s">
        <v>88</v>
      </c>
      <c r="AY165" s="251" t="s">
        <v>186</v>
      </c>
    </row>
    <row r="166" s="2" customFormat="1" ht="16.5" customHeight="1">
      <c r="A166" s="41"/>
      <c r="B166" s="42"/>
      <c r="C166" s="210" t="s">
        <v>289</v>
      </c>
      <c r="D166" s="210" t="s">
        <v>188</v>
      </c>
      <c r="E166" s="211" t="s">
        <v>290</v>
      </c>
      <c r="F166" s="212" t="s">
        <v>291</v>
      </c>
      <c r="G166" s="213" t="s">
        <v>96</v>
      </c>
      <c r="H166" s="214">
        <v>45.200000000000003</v>
      </c>
      <c r="I166" s="215"/>
      <c r="J166" s="216">
        <f>ROUND(I166*H166,2)</f>
        <v>0</v>
      </c>
      <c r="K166" s="212" t="s">
        <v>191</v>
      </c>
      <c r="L166" s="47"/>
      <c r="M166" s="217" t="s">
        <v>41</v>
      </c>
      <c r="N166" s="218" t="s">
        <v>51</v>
      </c>
      <c r="O166" s="87"/>
      <c r="P166" s="219">
        <f>O166*H166</f>
        <v>0</v>
      </c>
      <c r="Q166" s="219">
        <v>0</v>
      </c>
      <c r="R166" s="219">
        <f>Q166*H166</f>
        <v>0</v>
      </c>
      <c r="S166" s="219">
        <v>0</v>
      </c>
      <c r="T166" s="22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1" t="s">
        <v>192</v>
      </c>
      <c r="AT166" s="221" t="s">
        <v>188</v>
      </c>
      <c r="AU166" s="221" t="s">
        <v>90</v>
      </c>
      <c r="AY166" s="19" t="s">
        <v>186</v>
      </c>
      <c r="BE166" s="222">
        <f>IF(N166="základní",J166,0)</f>
        <v>0</v>
      </c>
      <c r="BF166" s="222">
        <f>IF(N166="snížená",J166,0)</f>
        <v>0</v>
      </c>
      <c r="BG166" s="222">
        <f>IF(N166="zákl. přenesená",J166,0)</f>
        <v>0</v>
      </c>
      <c r="BH166" s="222">
        <f>IF(N166="sníž. přenesená",J166,0)</f>
        <v>0</v>
      </c>
      <c r="BI166" s="222">
        <f>IF(N166="nulová",J166,0)</f>
        <v>0</v>
      </c>
      <c r="BJ166" s="19" t="s">
        <v>88</v>
      </c>
      <c r="BK166" s="222">
        <f>ROUND(I166*H166,2)</f>
        <v>0</v>
      </c>
      <c r="BL166" s="19" t="s">
        <v>192</v>
      </c>
      <c r="BM166" s="221" t="s">
        <v>292</v>
      </c>
    </row>
    <row r="167" s="2" customFormat="1">
      <c r="A167" s="41"/>
      <c r="B167" s="42"/>
      <c r="C167" s="43"/>
      <c r="D167" s="223" t="s">
        <v>194</v>
      </c>
      <c r="E167" s="43"/>
      <c r="F167" s="224" t="s">
        <v>293</v>
      </c>
      <c r="G167" s="43"/>
      <c r="H167" s="43"/>
      <c r="I167" s="225"/>
      <c r="J167" s="43"/>
      <c r="K167" s="43"/>
      <c r="L167" s="47"/>
      <c r="M167" s="226"/>
      <c r="N167" s="227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19" t="s">
        <v>194</v>
      </c>
      <c r="AU167" s="19" t="s">
        <v>90</v>
      </c>
    </row>
    <row r="168" s="2" customFormat="1">
      <c r="A168" s="41"/>
      <c r="B168" s="42"/>
      <c r="C168" s="43"/>
      <c r="D168" s="228" t="s">
        <v>196</v>
      </c>
      <c r="E168" s="43"/>
      <c r="F168" s="229" t="s">
        <v>294</v>
      </c>
      <c r="G168" s="43"/>
      <c r="H168" s="43"/>
      <c r="I168" s="225"/>
      <c r="J168" s="43"/>
      <c r="K168" s="43"/>
      <c r="L168" s="47"/>
      <c r="M168" s="226"/>
      <c r="N168" s="227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19" t="s">
        <v>196</v>
      </c>
      <c r="AU168" s="19" t="s">
        <v>90</v>
      </c>
    </row>
    <row r="169" s="13" customFormat="1">
      <c r="A169" s="13"/>
      <c r="B169" s="230"/>
      <c r="C169" s="231"/>
      <c r="D169" s="223" t="s">
        <v>198</v>
      </c>
      <c r="E169" s="232" t="s">
        <v>41</v>
      </c>
      <c r="F169" s="233" t="s">
        <v>152</v>
      </c>
      <c r="G169" s="231"/>
      <c r="H169" s="234">
        <v>45.200000000000003</v>
      </c>
      <c r="I169" s="235"/>
      <c r="J169" s="231"/>
      <c r="K169" s="231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198</v>
      </c>
      <c r="AU169" s="240" t="s">
        <v>90</v>
      </c>
      <c r="AV169" s="13" t="s">
        <v>90</v>
      </c>
      <c r="AW169" s="13" t="s">
        <v>42</v>
      </c>
      <c r="AX169" s="13" t="s">
        <v>88</v>
      </c>
      <c r="AY169" s="240" t="s">
        <v>186</v>
      </c>
    </row>
    <row r="170" s="2" customFormat="1" ht="16.5" customHeight="1">
      <c r="A170" s="41"/>
      <c r="B170" s="42"/>
      <c r="C170" s="262" t="s">
        <v>8</v>
      </c>
      <c r="D170" s="262" t="s">
        <v>295</v>
      </c>
      <c r="E170" s="263" t="s">
        <v>296</v>
      </c>
      <c r="F170" s="264" t="s">
        <v>297</v>
      </c>
      <c r="G170" s="265" t="s">
        <v>144</v>
      </c>
      <c r="H170" s="266">
        <v>2.2599999999999998</v>
      </c>
      <c r="I170" s="267"/>
      <c r="J170" s="268">
        <f>ROUND(I170*H170,2)</f>
        <v>0</v>
      </c>
      <c r="K170" s="264" t="s">
        <v>191</v>
      </c>
      <c r="L170" s="269"/>
      <c r="M170" s="270" t="s">
        <v>41</v>
      </c>
      <c r="N170" s="271" t="s">
        <v>51</v>
      </c>
      <c r="O170" s="87"/>
      <c r="P170" s="219">
        <f>O170*H170</f>
        <v>0</v>
      </c>
      <c r="Q170" s="219">
        <v>1</v>
      </c>
      <c r="R170" s="219">
        <f>Q170*H170</f>
        <v>2.2599999999999998</v>
      </c>
      <c r="S170" s="219">
        <v>0</v>
      </c>
      <c r="T170" s="22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1" t="s">
        <v>245</v>
      </c>
      <c r="AT170" s="221" t="s">
        <v>295</v>
      </c>
      <c r="AU170" s="221" t="s">
        <v>90</v>
      </c>
      <c r="AY170" s="19" t="s">
        <v>186</v>
      </c>
      <c r="BE170" s="222">
        <f>IF(N170="základní",J170,0)</f>
        <v>0</v>
      </c>
      <c r="BF170" s="222">
        <f>IF(N170="snížená",J170,0)</f>
        <v>0</v>
      </c>
      <c r="BG170" s="222">
        <f>IF(N170="zákl. přenesená",J170,0)</f>
        <v>0</v>
      </c>
      <c r="BH170" s="222">
        <f>IF(N170="sníž. přenesená",J170,0)</f>
        <v>0</v>
      </c>
      <c r="BI170" s="222">
        <f>IF(N170="nulová",J170,0)</f>
        <v>0</v>
      </c>
      <c r="BJ170" s="19" t="s">
        <v>88</v>
      </c>
      <c r="BK170" s="222">
        <f>ROUND(I170*H170,2)</f>
        <v>0</v>
      </c>
      <c r="BL170" s="19" t="s">
        <v>192</v>
      </c>
      <c r="BM170" s="221" t="s">
        <v>298</v>
      </c>
    </row>
    <row r="171" s="2" customFormat="1">
      <c r="A171" s="41"/>
      <c r="B171" s="42"/>
      <c r="C171" s="43"/>
      <c r="D171" s="223" t="s">
        <v>194</v>
      </c>
      <c r="E171" s="43"/>
      <c r="F171" s="224" t="s">
        <v>297</v>
      </c>
      <c r="G171" s="43"/>
      <c r="H171" s="43"/>
      <c r="I171" s="225"/>
      <c r="J171" s="43"/>
      <c r="K171" s="43"/>
      <c r="L171" s="47"/>
      <c r="M171" s="226"/>
      <c r="N171" s="227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19" t="s">
        <v>194</v>
      </c>
      <c r="AU171" s="19" t="s">
        <v>90</v>
      </c>
    </row>
    <row r="172" s="2" customFormat="1" ht="16.5" customHeight="1">
      <c r="A172" s="41"/>
      <c r="B172" s="42"/>
      <c r="C172" s="210" t="s">
        <v>299</v>
      </c>
      <c r="D172" s="210" t="s">
        <v>188</v>
      </c>
      <c r="E172" s="211" t="s">
        <v>300</v>
      </c>
      <c r="F172" s="212" t="s">
        <v>301</v>
      </c>
      <c r="G172" s="213" t="s">
        <v>96</v>
      </c>
      <c r="H172" s="214">
        <v>45.200000000000003</v>
      </c>
      <c r="I172" s="215"/>
      <c r="J172" s="216">
        <f>ROUND(I172*H172,2)</f>
        <v>0</v>
      </c>
      <c r="K172" s="212" t="s">
        <v>191</v>
      </c>
      <c r="L172" s="47"/>
      <c r="M172" s="217" t="s">
        <v>41</v>
      </c>
      <c r="N172" s="218" t="s">
        <v>51</v>
      </c>
      <c r="O172" s="87"/>
      <c r="P172" s="219">
        <f>O172*H172</f>
        <v>0</v>
      </c>
      <c r="Q172" s="219">
        <v>0</v>
      </c>
      <c r="R172" s="219">
        <f>Q172*H172</f>
        <v>0</v>
      </c>
      <c r="S172" s="219">
        <v>0</v>
      </c>
      <c r="T172" s="220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1" t="s">
        <v>192</v>
      </c>
      <c r="AT172" s="221" t="s">
        <v>188</v>
      </c>
      <c r="AU172" s="221" t="s">
        <v>90</v>
      </c>
      <c r="AY172" s="19" t="s">
        <v>186</v>
      </c>
      <c r="BE172" s="222">
        <f>IF(N172="základní",J172,0)</f>
        <v>0</v>
      </c>
      <c r="BF172" s="222">
        <f>IF(N172="snížená",J172,0)</f>
        <v>0</v>
      </c>
      <c r="BG172" s="222">
        <f>IF(N172="zákl. přenesená",J172,0)</f>
        <v>0</v>
      </c>
      <c r="BH172" s="222">
        <f>IF(N172="sníž. přenesená",J172,0)</f>
        <v>0</v>
      </c>
      <c r="BI172" s="222">
        <f>IF(N172="nulová",J172,0)</f>
        <v>0</v>
      </c>
      <c r="BJ172" s="19" t="s">
        <v>88</v>
      </c>
      <c r="BK172" s="222">
        <f>ROUND(I172*H172,2)</f>
        <v>0</v>
      </c>
      <c r="BL172" s="19" t="s">
        <v>192</v>
      </c>
      <c r="BM172" s="221" t="s">
        <v>302</v>
      </c>
    </row>
    <row r="173" s="2" customFormat="1">
      <c r="A173" s="41"/>
      <c r="B173" s="42"/>
      <c r="C173" s="43"/>
      <c r="D173" s="223" t="s">
        <v>194</v>
      </c>
      <c r="E173" s="43"/>
      <c r="F173" s="224" t="s">
        <v>303</v>
      </c>
      <c r="G173" s="43"/>
      <c r="H173" s="43"/>
      <c r="I173" s="225"/>
      <c r="J173" s="43"/>
      <c r="K173" s="43"/>
      <c r="L173" s="47"/>
      <c r="M173" s="226"/>
      <c r="N173" s="227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19" t="s">
        <v>194</v>
      </c>
      <c r="AU173" s="19" t="s">
        <v>90</v>
      </c>
    </row>
    <row r="174" s="2" customFormat="1">
      <c r="A174" s="41"/>
      <c r="B174" s="42"/>
      <c r="C174" s="43"/>
      <c r="D174" s="228" t="s">
        <v>196</v>
      </c>
      <c r="E174" s="43"/>
      <c r="F174" s="229" t="s">
        <v>304</v>
      </c>
      <c r="G174" s="43"/>
      <c r="H174" s="43"/>
      <c r="I174" s="225"/>
      <c r="J174" s="43"/>
      <c r="K174" s="43"/>
      <c r="L174" s="47"/>
      <c r="M174" s="226"/>
      <c r="N174" s="227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19" t="s">
        <v>196</v>
      </c>
      <c r="AU174" s="19" t="s">
        <v>90</v>
      </c>
    </row>
    <row r="175" s="13" customFormat="1">
      <c r="A175" s="13"/>
      <c r="B175" s="230"/>
      <c r="C175" s="231"/>
      <c r="D175" s="223" t="s">
        <v>198</v>
      </c>
      <c r="E175" s="232" t="s">
        <v>41</v>
      </c>
      <c r="F175" s="233" t="s">
        <v>305</v>
      </c>
      <c r="G175" s="231"/>
      <c r="H175" s="234">
        <v>45.200000000000003</v>
      </c>
      <c r="I175" s="235"/>
      <c r="J175" s="231"/>
      <c r="K175" s="231"/>
      <c r="L175" s="236"/>
      <c r="M175" s="237"/>
      <c r="N175" s="238"/>
      <c r="O175" s="238"/>
      <c r="P175" s="238"/>
      <c r="Q175" s="238"/>
      <c r="R175" s="238"/>
      <c r="S175" s="238"/>
      <c r="T175" s="23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0" t="s">
        <v>198</v>
      </c>
      <c r="AU175" s="240" t="s">
        <v>90</v>
      </c>
      <c r="AV175" s="13" t="s">
        <v>90</v>
      </c>
      <c r="AW175" s="13" t="s">
        <v>42</v>
      </c>
      <c r="AX175" s="13" t="s">
        <v>80</v>
      </c>
      <c r="AY175" s="240" t="s">
        <v>186</v>
      </c>
    </row>
    <row r="176" s="14" customFormat="1">
      <c r="A176" s="14"/>
      <c r="B176" s="241"/>
      <c r="C176" s="242"/>
      <c r="D176" s="223" t="s">
        <v>198</v>
      </c>
      <c r="E176" s="243" t="s">
        <v>152</v>
      </c>
      <c r="F176" s="244" t="s">
        <v>200</v>
      </c>
      <c r="G176" s="242"/>
      <c r="H176" s="245">
        <v>45.200000000000003</v>
      </c>
      <c r="I176" s="246"/>
      <c r="J176" s="242"/>
      <c r="K176" s="242"/>
      <c r="L176" s="247"/>
      <c r="M176" s="248"/>
      <c r="N176" s="249"/>
      <c r="O176" s="249"/>
      <c r="P176" s="249"/>
      <c r="Q176" s="249"/>
      <c r="R176" s="249"/>
      <c r="S176" s="249"/>
      <c r="T176" s="250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1" t="s">
        <v>198</v>
      </c>
      <c r="AU176" s="251" t="s">
        <v>90</v>
      </c>
      <c r="AV176" s="14" t="s">
        <v>192</v>
      </c>
      <c r="AW176" s="14" t="s">
        <v>42</v>
      </c>
      <c r="AX176" s="14" t="s">
        <v>88</v>
      </c>
      <c r="AY176" s="251" t="s">
        <v>186</v>
      </c>
    </row>
    <row r="177" s="2" customFormat="1" ht="16.5" customHeight="1">
      <c r="A177" s="41"/>
      <c r="B177" s="42"/>
      <c r="C177" s="262" t="s">
        <v>306</v>
      </c>
      <c r="D177" s="262" t="s">
        <v>295</v>
      </c>
      <c r="E177" s="263" t="s">
        <v>307</v>
      </c>
      <c r="F177" s="264" t="s">
        <v>308</v>
      </c>
      <c r="G177" s="265" t="s">
        <v>309</v>
      </c>
      <c r="H177" s="266">
        <v>28.25</v>
      </c>
      <c r="I177" s="267"/>
      <c r="J177" s="268">
        <f>ROUND(I177*H177,2)</f>
        <v>0</v>
      </c>
      <c r="K177" s="264" t="s">
        <v>191</v>
      </c>
      <c r="L177" s="269"/>
      <c r="M177" s="270" t="s">
        <v>41</v>
      </c>
      <c r="N177" s="271" t="s">
        <v>51</v>
      </c>
      <c r="O177" s="87"/>
      <c r="P177" s="219">
        <f>O177*H177</f>
        <v>0</v>
      </c>
      <c r="Q177" s="219">
        <v>0.001</v>
      </c>
      <c r="R177" s="219">
        <f>Q177*H177</f>
        <v>0.028250000000000001</v>
      </c>
      <c r="S177" s="219">
        <v>0</v>
      </c>
      <c r="T177" s="22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1" t="s">
        <v>245</v>
      </c>
      <c r="AT177" s="221" t="s">
        <v>295</v>
      </c>
      <c r="AU177" s="221" t="s">
        <v>90</v>
      </c>
      <c r="AY177" s="19" t="s">
        <v>186</v>
      </c>
      <c r="BE177" s="222">
        <f>IF(N177="základní",J177,0)</f>
        <v>0</v>
      </c>
      <c r="BF177" s="222">
        <f>IF(N177="snížená",J177,0)</f>
        <v>0</v>
      </c>
      <c r="BG177" s="222">
        <f>IF(N177="zákl. přenesená",J177,0)</f>
        <v>0</v>
      </c>
      <c r="BH177" s="222">
        <f>IF(N177="sníž. přenesená",J177,0)</f>
        <v>0</v>
      </c>
      <c r="BI177" s="222">
        <f>IF(N177="nulová",J177,0)</f>
        <v>0</v>
      </c>
      <c r="BJ177" s="19" t="s">
        <v>88</v>
      </c>
      <c r="BK177" s="222">
        <f>ROUND(I177*H177,2)</f>
        <v>0</v>
      </c>
      <c r="BL177" s="19" t="s">
        <v>192</v>
      </c>
      <c r="BM177" s="221" t="s">
        <v>310</v>
      </c>
    </row>
    <row r="178" s="2" customFormat="1">
      <c r="A178" s="41"/>
      <c r="B178" s="42"/>
      <c r="C178" s="43"/>
      <c r="D178" s="223" t="s">
        <v>194</v>
      </c>
      <c r="E178" s="43"/>
      <c r="F178" s="224" t="s">
        <v>308</v>
      </c>
      <c r="G178" s="43"/>
      <c r="H178" s="43"/>
      <c r="I178" s="225"/>
      <c r="J178" s="43"/>
      <c r="K178" s="43"/>
      <c r="L178" s="47"/>
      <c r="M178" s="226"/>
      <c r="N178" s="227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19" t="s">
        <v>194</v>
      </c>
      <c r="AU178" s="19" t="s">
        <v>90</v>
      </c>
    </row>
    <row r="179" s="13" customFormat="1">
      <c r="A179" s="13"/>
      <c r="B179" s="230"/>
      <c r="C179" s="231"/>
      <c r="D179" s="223" t="s">
        <v>198</v>
      </c>
      <c r="E179" s="232" t="s">
        <v>41</v>
      </c>
      <c r="F179" s="233" t="s">
        <v>311</v>
      </c>
      <c r="G179" s="231"/>
      <c r="H179" s="234">
        <v>11.300000000000001</v>
      </c>
      <c r="I179" s="235"/>
      <c r="J179" s="231"/>
      <c r="K179" s="231"/>
      <c r="L179" s="236"/>
      <c r="M179" s="237"/>
      <c r="N179" s="238"/>
      <c r="O179" s="238"/>
      <c r="P179" s="238"/>
      <c r="Q179" s="238"/>
      <c r="R179" s="238"/>
      <c r="S179" s="238"/>
      <c r="T179" s="23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0" t="s">
        <v>198</v>
      </c>
      <c r="AU179" s="240" t="s">
        <v>90</v>
      </c>
      <c r="AV179" s="13" t="s">
        <v>90</v>
      </c>
      <c r="AW179" s="13" t="s">
        <v>42</v>
      </c>
      <c r="AX179" s="13" t="s">
        <v>80</v>
      </c>
      <c r="AY179" s="240" t="s">
        <v>186</v>
      </c>
    </row>
    <row r="180" s="13" customFormat="1">
      <c r="A180" s="13"/>
      <c r="B180" s="230"/>
      <c r="C180" s="231"/>
      <c r="D180" s="223" t="s">
        <v>198</v>
      </c>
      <c r="E180" s="232" t="s">
        <v>41</v>
      </c>
      <c r="F180" s="233" t="s">
        <v>312</v>
      </c>
      <c r="G180" s="231"/>
      <c r="H180" s="234">
        <v>28.25</v>
      </c>
      <c r="I180" s="235"/>
      <c r="J180" s="231"/>
      <c r="K180" s="231"/>
      <c r="L180" s="236"/>
      <c r="M180" s="237"/>
      <c r="N180" s="238"/>
      <c r="O180" s="238"/>
      <c r="P180" s="238"/>
      <c r="Q180" s="238"/>
      <c r="R180" s="238"/>
      <c r="S180" s="238"/>
      <c r="T180" s="23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0" t="s">
        <v>198</v>
      </c>
      <c r="AU180" s="240" t="s">
        <v>90</v>
      </c>
      <c r="AV180" s="13" t="s">
        <v>90</v>
      </c>
      <c r="AW180" s="13" t="s">
        <v>42</v>
      </c>
      <c r="AX180" s="13" t="s">
        <v>88</v>
      </c>
      <c r="AY180" s="240" t="s">
        <v>186</v>
      </c>
    </row>
    <row r="181" s="12" customFormat="1" ht="22.8" customHeight="1">
      <c r="A181" s="12"/>
      <c r="B181" s="194"/>
      <c r="C181" s="195"/>
      <c r="D181" s="196" t="s">
        <v>79</v>
      </c>
      <c r="E181" s="208" t="s">
        <v>220</v>
      </c>
      <c r="F181" s="208" t="s">
        <v>313</v>
      </c>
      <c r="G181" s="195"/>
      <c r="H181" s="195"/>
      <c r="I181" s="198"/>
      <c r="J181" s="209">
        <f>BK181</f>
        <v>0</v>
      </c>
      <c r="K181" s="195"/>
      <c r="L181" s="200"/>
      <c r="M181" s="201"/>
      <c r="N181" s="202"/>
      <c r="O181" s="202"/>
      <c r="P181" s="203">
        <f>SUM(P182:P233)</f>
        <v>0</v>
      </c>
      <c r="Q181" s="202"/>
      <c r="R181" s="203">
        <f>SUM(R182:R233)</f>
        <v>212.04272856</v>
      </c>
      <c r="S181" s="202"/>
      <c r="T181" s="204">
        <f>SUM(T182:T233)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5" t="s">
        <v>88</v>
      </c>
      <c r="AT181" s="206" t="s">
        <v>79</v>
      </c>
      <c r="AU181" s="206" t="s">
        <v>88</v>
      </c>
      <c r="AY181" s="205" t="s">
        <v>186</v>
      </c>
      <c r="BK181" s="207">
        <f>SUM(BK182:BK233)</f>
        <v>0</v>
      </c>
    </row>
    <row r="182" s="2" customFormat="1" ht="16.5" customHeight="1">
      <c r="A182" s="41"/>
      <c r="B182" s="42"/>
      <c r="C182" s="210" t="s">
        <v>314</v>
      </c>
      <c r="D182" s="210" t="s">
        <v>188</v>
      </c>
      <c r="E182" s="211" t="s">
        <v>315</v>
      </c>
      <c r="F182" s="212" t="s">
        <v>316</v>
      </c>
      <c r="G182" s="213" t="s">
        <v>96</v>
      </c>
      <c r="H182" s="214">
        <v>333.60000000000002</v>
      </c>
      <c r="I182" s="215"/>
      <c r="J182" s="216">
        <f>ROUND(I182*H182,2)</f>
        <v>0</v>
      </c>
      <c r="K182" s="212" t="s">
        <v>191</v>
      </c>
      <c r="L182" s="47"/>
      <c r="M182" s="217" t="s">
        <v>41</v>
      </c>
      <c r="N182" s="218" t="s">
        <v>51</v>
      </c>
      <c r="O182" s="87"/>
      <c r="P182" s="219">
        <f>O182*H182</f>
        <v>0</v>
      </c>
      <c r="Q182" s="219">
        <v>0.34499999999999997</v>
      </c>
      <c r="R182" s="219">
        <f>Q182*H182</f>
        <v>115.092</v>
      </c>
      <c r="S182" s="219">
        <v>0</v>
      </c>
      <c r="T182" s="22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1" t="s">
        <v>192</v>
      </c>
      <c r="AT182" s="221" t="s">
        <v>188</v>
      </c>
      <c r="AU182" s="221" t="s">
        <v>90</v>
      </c>
      <c r="AY182" s="19" t="s">
        <v>186</v>
      </c>
      <c r="BE182" s="222">
        <f>IF(N182="základní",J182,0)</f>
        <v>0</v>
      </c>
      <c r="BF182" s="222">
        <f>IF(N182="snížená",J182,0)</f>
        <v>0</v>
      </c>
      <c r="BG182" s="222">
        <f>IF(N182="zákl. přenesená",J182,0)</f>
        <v>0</v>
      </c>
      <c r="BH182" s="222">
        <f>IF(N182="sníž. přenesená",J182,0)</f>
        <v>0</v>
      </c>
      <c r="BI182" s="222">
        <f>IF(N182="nulová",J182,0)</f>
        <v>0</v>
      </c>
      <c r="BJ182" s="19" t="s">
        <v>88</v>
      </c>
      <c r="BK182" s="222">
        <f>ROUND(I182*H182,2)</f>
        <v>0</v>
      </c>
      <c r="BL182" s="19" t="s">
        <v>192</v>
      </c>
      <c r="BM182" s="221" t="s">
        <v>317</v>
      </c>
    </row>
    <row r="183" s="2" customFormat="1">
      <c r="A183" s="41"/>
      <c r="B183" s="42"/>
      <c r="C183" s="43"/>
      <c r="D183" s="223" t="s">
        <v>194</v>
      </c>
      <c r="E183" s="43"/>
      <c r="F183" s="224" t="s">
        <v>318</v>
      </c>
      <c r="G183" s="43"/>
      <c r="H183" s="43"/>
      <c r="I183" s="225"/>
      <c r="J183" s="43"/>
      <c r="K183" s="43"/>
      <c r="L183" s="47"/>
      <c r="M183" s="226"/>
      <c r="N183" s="227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19" t="s">
        <v>194</v>
      </c>
      <c r="AU183" s="19" t="s">
        <v>90</v>
      </c>
    </row>
    <row r="184" s="2" customFormat="1">
      <c r="A184" s="41"/>
      <c r="B184" s="42"/>
      <c r="C184" s="43"/>
      <c r="D184" s="228" t="s">
        <v>196</v>
      </c>
      <c r="E184" s="43"/>
      <c r="F184" s="229" t="s">
        <v>319</v>
      </c>
      <c r="G184" s="43"/>
      <c r="H184" s="43"/>
      <c r="I184" s="225"/>
      <c r="J184" s="43"/>
      <c r="K184" s="43"/>
      <c r="L184" s="47"/>
      <c r="M184" s="226"/>
      <c r="N184" s="227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19" t="s">
        <v>196</v>
      </c>
      <c r="AU184" s="19" t="s">
        <v>90</v>
      </c>
    </row>
    <row r="185" s="2" customFormat="1">
      <c r="A185" s="41"/>
      <c r="B185" s="42"/>
      <c r="C185" s="43"/>
      <c r="D185" s="223" t="s">
        <v>320</v>
      </c>
      <c r="E185" s="43"/>
      <c r="F185" s="272" t="s">
        <v>321</v>
      </c>
      <c r="G185" s="43"/>
      <c r="H185" s="43"/>
      <c r="I185" s="225"/>
      <c r="J185" s="43"/>
      <c r="K185" s="43"/>
      <c r="L185" s="47"/>
      <c r="M185" s="226"/>
      <c r="N185" s="227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19" t="s">
        <v>320</v>
      </c>
      <c r="AU185" s="19" t="s">
        <v>90</v>
      </c>
    </row>
    <row r="186" s="13" customFormat="1">
      <c r="A186" s="13"/>
      <c r="B186" s="230"/>
      <c r="C186" s="231"/>
      <c r="D186" s="223" t="s">
        <v>198</v>
      </c>
      <c r="E186" s="232" t="s">
        <v>41</v>
      </c>
      <c r="F186" s="233" t="s">
        <v>322</v>
      </c>
      <c r="G186" s="231"/>
      <c r="H186" s="234">
        <v>273.89999999999998</v>
      </c>
      <c r="I186" s="235"/>
      <c r="J186" s="231"/>
      <c r="K186" s="231"/>
      <c r="L186" s="236"/>
      <c r="M186" s="237"/>
      <c r="N186" s="238"/>
      <c r="O186" s="238"/>
      <c r="P186" s="238"/>
      <c r="Q186" s="238"/>
      <c r="R186" s="238"/>
      <c r="S186" s="238"/>
      <c r="T186" s="23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0" t="s">
        <v>198</v>
      </c>
      <c r="AU186" s="240" t="s">
        <v>90</v>
      </c>
      <c r="AV186" s="13" t="s">
        <v>90</v>
      </c>
      <c r="AW186" s="13" t="s">
        <v>42</v>
      </c>
      <c r="AX186" s="13" t="s">
        <v>80</v>
      </c>
      <c r="AY186" s="240" t="s">
        <v>186</v>
      </c>
    </row>
    <row r="187" s="13" customFormat="1">
      <c r="A187" s="13"/>
      <c r="B187" s="230"/>
      <c r="C187" s="231"/>
      <c r="D187" s="223" t="s">
        <v>198</v>
      </c>
      <c r="E187" s="232" t="s">
        <v>41</v>
      </c>
      <c r="F187" s="233" t="s">
        <v>288</v>
      </c>
      <c r="G187" s="231"/>
      <c r="H187" s="234">
        <v>59.700000000000003</v>
      </c>
      <c r="I187" s="235"/>
      <c r="J187" s="231"/>
      <c r="K187" s="231"/>
      <c r="L187" s="236"/>
      <c r="M187" s="237"/>
      <c r="N187" s="238"/>
      <c r="O187" s="238"/>
      <c r="P187" s="238"/>
      <c r="Q187" s="238"/>
      <c r="R187" s="238"/>
      <c r="S187" s="238"/>
      <c r="T187" s="23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0" t="s">
        <v>198</v>
      </c>
      <c r="AU187" s="240" t="s">
        <v>90</v>
      </c>
      <c r="AV187" s="13" t="s">
        <v>90</v>
      </c>
      <c r="AW187" s="13" t="s">
        <v>42</v>
      </c>
      <c r="AX187" s="13" t="s">
        <v>80</v>
      </c>
      <c r="AY187" s="240" t="s">
        <v>186</v>
      </c>
    </row>
    <row r="188" s="14" customFormat="1">
      <c r="A188" s="14"/>
      <c r="B188" s="241"/>
      <c r="C188" s="242"/>
      <c r="D188" s="223" t="s">
        <v>198</v>
      </c>
      <c r="E188" s="243" t="s">
        <v>136</v>
      </c>
      <c r="F188" s="244" t="s">
        <v>200</v>
      </c>
      <c r="G188" s="242"/>
      <c r="H188" s="245">
        <v>333.60000000000002</v>
      </c>
      <c r="I188" s="246"/>
      <c r="J188" s="242"/>
      <c r="K188" s="242"/>
      <c r="L188" s="247"/>
      <c r="M188" s="248"/>
      <c r="N188" s="249"/>
      <c r="O188" s="249"/>
      <c r="P188" s="249"/>
      <c r="Q188" s="249"/>
      <c r="R188" s="249"/>
      <c r="S188" s="249"/>
      <c r="T188" s="250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1" t="s">
        <v>198</v>
      </c>
      <c r="AU188" s="251" t="s">
        <v>90</v>
      </c>
      <c r="AV188" s="14" t="s">
        <v>192</v>
      </c>
      <c r="AW188" s="14" t="s">
        <v>42</v>
      </c>
      <c r="AX188" s="14" t="s">
        <v>88</v>
      </c>
      <c r="AY188" s="251" t="s">
        <v>186</v>
      </c>
    </row>
    <row r="189" s="2" customFormat="1" ht="16.5" customHeight="1">
      <c r="A189" s="41"/>
      <c r="B189" s="42"/>
      <c r="C189" s="210" t="s">
        <v>323</v>
      </c>
      <c r="D189" s="210" t="s">
        <v>188</v>
      </c>
      <c r="E189" s="211" t="s">
        <v>324</v>
      </c>
      <c r="F189" s="212" t="s">
        <v>325</v>
      </c>
      <c r="G189" s="213" t="s">
        <v>96</v>
      </c>
      <c r="H189" s="214">
        <v>3.5</v>
      </c>
      <c r="I189" s="215"/>
      <c r="J189" s="216">
        <f>ROUND(I189*H189,2)</f>
        <v>0</v>
      </c>
      <c r="K189" s="212" t="s">
        <v>191</v>
      </c>
      <c r="L189" s="47"/>
      <c r="M189" s="217" t="s">
        <v>41</v>
      </c>
      <c r="N189" s="218" t="s">
        <v>51</v>
      </c>
      <c r="O189" s="87"/>
      <c r="P189" s="219">
        <f>O189*H189</f>
        <v>0</v>
      </c>
      <c r="Q189" s="219">
        <v>0.46000000000000002</v>
      </c>
      <c r="R189" s="219">
        <f>Q189*H189</f>
        <v>1.6100000000000001</v>
      </c>
      <c r="S189" s="219">
        <v>0</v>
      </c>
      <c r="T189" s="22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1" t="s">
        <v>192</v>
      </c>
      <c r="AT189" s="221" t="s">
        <v>188</v>
      </c>
      <c r="AU189" s="221" t="s">
        <v>90</v>
      </c>
      <c r="AY189" s="19" t="s">
        <v>186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19" t="s">
        <v>88</v>
      </c>
      <c r="BK189" s="222">
        <f>ROUND(I189*H189,2)</f>
        <v>0</v>
      </c>
      <c r="BL189" s="19" t="s">
        <v>192</v>
      </c>
      <c r="BM189" s="221" t="s">
        <v>326</v>
      </c>
    </row>
    <row r="190" s="2" customFormat="1">
      <c r="A190" s="41"/>
      <c r="B190" s="42"/>
      <c r="C190" s="43"/>
      <c r="D190" s="223" t="s">
        <v>194</v>
      </c>
      <c r="E190" s="43"/>
      <c r="F190" s="224" t="s">
        <v>327</v>
      </c>
      <c r="G190" s="43"/>
      <c r="H190" s="43"/>
      <c r="I190" s="225"/>
      <c r="J190" s="43"/>
      <c r="K190" s="43"/>
      <c r="L190" s="47"/>
      <c r="M190" s="226"/>
      <c r="N190" s="227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19" t="s">
        <v>194</v>
      </c>
      <c r="AU190" s="19" t="s">
        <v>90</v>
      </c>
    </row>
    <row r="191" s="2" customFormat="1">
      <c r="A191" s="41"/>
      <c r="B191" s="42"/>
      <c r="C191" s="43"/>
      <c r="D191" s="228" t="s">
        <v>196</v>
      </c>
      <c r="E191" s="43"/>
      <c r="F191" s="229" t="s">
        <v>328</v>
      </c>
      <c r="G191" s="43"/>
      <c r="H191" s="43"/>
      <c r="I191" s="225"/>
      <c r="J191" s="43"/>
      <c r="K191" s="43"/>
      <c r="L191" s="47"/>
      <c r="M191" s="226"/>
      <c r="N191" s="227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19" t="s">
        <v>196</v>
      </c>
      <c r="AU191" s="19" t="s">
        <v>90</v>
      </c>
    </row>
    <row r="192" s="13" customFormat="1">
      <c r="A192" s="13"/>
      <c r="B192" s="230"/>
      <c r="C192" s="231"/>
      <c r="D192" s="223" t="s">
        <v>198</v>
      </c>
      <c r="E192" s="232" t="s">
        <v>41</v>
      </c>
      <c r="F192" s="233" t="s">
        <v>329</v>
      </c>
      <c r="G192" s="231"/>
      <c r="H192" s="234">
        <v>3.5</v>
      </c>
      <c r="I192" s="235"/>
      <c r="J192" s="231"/>
      <c r="K192" s="231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198</v>
      </c>
      <c r="AU192" s="240" t="s">
        <v>90</v>
      </c>
      <c r="AV192" s="13" t="s">
        <v>90</v>
      </c>
      <c r="AW192" s="13" t="s">
        <v>42</v>
      </c>
      <c r="AX192" s="13" t="s">
        <v>80</v>
      </c>
      <c r="AY192" s="240" t="s">
        <v>186</v>
      </c>
    </row>
    <row r="193" s="14" customFormat="1">
      <c r="A193" s="14"/>
      <c r="B193" s="241"/>
      <c r="C193" s="242"/>
      <c r="D193" s="223" t="s">
        <v>198</v>
      </c>
      <c r="E193" s="243" t="s">
        <v>139</v>
      </c>
      <c r="F193" s="244" t="s">
        <v>200</v>
      </c>
      <c r="G193" s="242"/>
      <c r="H193" s="245">
        <v>3.5</v>
      </c>
      <c r="I193" s="246"/>
      <c r="J193" s="242"/>
      <c r="K193" s="242"/>
      <c r="L193" s="247"/>
      <c r="M193" s="248"/>
      <c r="N193" s="249"/>
      <c r="O193" s="249"/>
      <c r="P193" s="249"/>
      <c r="Q193" s="249"/>
      <c r="R193" s="249"/>
      <c r="S193" s="249"/>
      <c r="T193" s="250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1" t="s">
        <v>198</v>
      </c>
      <c r="AU193" s="251" t="s">
        <v>90</v>
      </c>
      <c r="AV193" s="14" t="s">
        <v>192</v>
      </c>
      <c r="AW193" s="14" t="s">
        <v>42</v>
      </c>
      <c r="AX193" s="14" t="s">
        <v>88</v>
      </c>
      <c r="AY193" s="251" t="s">
        <v>186</v>
      </c>
    </row>
    <row r="194" s="2" customFormat="1" ht="16.5" customHeight="1">
      <c r="A194" s="41"/>
      <c r="B194" s="42"/>
      <c r="C194" s="210" t="s">
        <v>330</v>
      </c>
      <c r="D194" s="210" t="s">
        <v>188</v>
      </c>
      <c r="E194" s="211" t="s">
        <v>331</v>
      </c>
      <c r="F194" s="212" t="s">
        <v>332</v>
      </c>
      <c r="G194" s="213" t="s">
        <v>96</v>
      </c>
      <c r="H194" s="214">
        <v>59.700000000000003</v>
      </c>
      <c r="I194" s="215"/>
      <c r="J194" s="216">
        <f>ROUND(I194*H194,2)</f>
        <v>0</v>
      </c>
      <c r="K194" s="212" t="s">
        <v>191</v>
      </c>
      <c r="L194" s="47"/>
      <c r="M194" s="217" t="s">
        <v>41</v>
      </c>
      <c r="N194" s="218" t="s">
        <v>51</v>
      </c>
      <c r="O194" s="87"/>
      <c r="P194" s="219">
        <f>O194*H194</f>
        <v>0</v>
      </c>
      <c r="Q194" s="219">
        <v>0.30651479999999998</v>
      </c>
      <c r="R194" s="219">
        <f>Q194*H194</f>
        <v>18.298933559999998</v>
      </c>
      <c r="S194" s="219">
        <v>0</v>
      </c>
      <c r="T194" s="220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1" t="s">
        <v>192</v>
      </c>
      <c r="AT194" s="221" t="s">
        <v>188</v>
      </c>
      <c r="AU194" s="221" t="s">
        <v>90</v>
      </c>
      <c r="AY194" s="19" t="s">
        <v>186</v>
      </c>
      <c r="BE194" s="222">
        <f>IF(N194="základní",J194,0)</f>
        <v>0</v>
      </c>
      <c r="BF194" s="222">
        <f>IF(N194="snížená",J194,0)</f>
        <v>0</v>
      </c>
      <c r="BG194" s="222">
        <f>IF(N194="zákl. přenesená",J194,0)</f>
        <v>0</v>
      </c>
      <c r="BH194" s="222">
        <f>IF(N194="sníž. přenesená",J194,0)</f>
        <v>0</v>
      </c>
      <c r="BI194" s="222">
        <f>IF(N194="nulová",J194,0)</f>
        <v>0</v>
      </c>
      <c r="BJ194" s="19" t="s">
        <v>88</v>
      </c>
      <c r="BK194" s="222">
        <f>ROUND(I194*H194,2)</f>
        <v>0</v>
      </c>
      <c r="BL194" s="19" t="s">
        <v>192</v>
      </c>
      <c r="BM194" s="221" t="s">
        <v>333</v>
      </c>
    </row>
    <row r="195" s="2" customFormat="1">
      <c r="A195" s="41"/>
      <c r="B195" s="42"/>
      <c r="C195" s="43"/>
      <c r="D195" s="223" t="s">
        <v>194</v>
      </c>
      <c r="E195" s="43"/>
      <c r="F195" s="224" t="s">
        <v>334</v>
      </c>
      <c r="G195" s="43"/>
      <c r="H195" s="43"/>
      <c r="I195" s="225"/>
      <c r="J195" s="43"/>
      <c r="K195" s="43"/>
      <c r="L195" s="47"/>
      <c r="M195" s="226"/>
      <c r="N195" s="227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19" t="s">
        <v>194</v>
      </c>
      <c r="AU195" s="19" t="s">
        <v>90</v>
      </c>
    </row>
    <row r="196" s="2" customFormat="1">
      <c r="A196" s="41"/>
      <c r="B196" s="42"/>
      <c r="C196" s="43"/>
      <c r="D196" s="228" t="s">
        <v>196</v>
      </c>
      <c r="E196" s="43"/>
      <c r="F196" s="229" t="s">
        <v>335</v>
      </c>
      <c r="G196" s="43"/>
      <c r="H196" s="43"/>
      <c r="I196" s="225"/>
      <c r="J196" s="43"/>
      <c r="K196" s="43"/>
      <c r="L196" s="47"/>
      <c r="M196" s="226"/>
      <c r="N196" s="227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19" t="s">
        <v>196</v>
      </c>
      <c r="AU196" s="19" t="s">
        <v>90</v>
      </c>
    </row>
    <row r="197" s="13" customFormat="1">
      <c r="A197" s="13"/>
      <c r="B197" s="230"/>
      <c r="C197" s="231"/>
      <c r="D197" s="223" t="s">
        <v>198</v>
      </c>
      <c r="E197" s="232" t="s">
        <v>41</v>
      </c>
      <c r="F197" s="233" t="s">
        <v>288</v>
      </c>
      <c r="G197" s="231"/>
      <c r="H197" s="234">
        <v>59.700000000000003</v>
      </c>
      <c r="I197" s="235"/>
      <c r="J197" s="231"/>
      <c r="K197" s="231"/>
      <c r="L197" s="236"/>
      <c r="M197" s="237"/>
      <c r="N197" s="238"/>
      <c r="O197" s="238"/>
      <c r="P197" s="238"/>
      <c r="Q197" s="238"/>
      <c r="R197" s="238"/>
      <c r="S197" s="238"/>
      <c r="T197" s="23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0" t="s">
        <v>198</v>
      </c>
      <c r="AU197" s="240" t="s">
        <v>90</v>
      </c>
      <c r="AV197" s="13" t="s">
        <v>90</v>
      </c>
      <c r="AW197" s="13" t="s">
        <v>42</v>
      </c>
      <c r="AX197" s="13" t="s">
        <v>80</v>
      </c>
      <c r="AY197" s="240" t="s">
        <v>186</v>
      </c>
    </row>
    <row r="198" s="14" customFormat="1">
      <c r="A198" s="14"/>
      <c r="B198" s="241"/>
      <c r="C198" s="242"/>
      <c r="D198" s="223" t="s">
        <v>198</v>
      </c>
      <c r="E198" s="243" t="s">
        <v>41</v>
      </c>
      <c r="F198" s="244" t="s">
        <v>200</v>
      </c>
      <c r="G198" s="242"/>
      <c r="H198" s="245">
        <v>59.700000000000003</v>
      </c>
      <c r="I198" s="246"/>
      <c r="J198" s="242"/>
      <c r="K198" s="242"/>
      <c r="L198" s="247"/>
      <c r="M198" s="248"/>
      <c r="N198" s="249"/>
      <c r="O198" s="249"/>
      <c r="P198" s="249"/>
      <c r="Q198" s="249"/>
      <c r="R198" s="249"/>
      <c r="S198" s="249"/>
      <c r="T198" s="250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1" t="s">
        <v>198</v>
      </c>
      <c r="AU198" s="251" t="s">
        <v>90</v>
      </c>
      <c r="AV198" s="14" t="s">
        <v>192</v>
      </c>
      <c r="AW198" s="14" t="s">
        <v>42</v>
      </c>
      <c r="AX198" s="14" t="s">
        <v>88</v>
      </c>
      <c r="AY198" s="251" t="s">
        <v>186</v>
      </c>
    </row>
    <row r="199" s="2" customFormat="1" ht="16.5" customHeight="1">
      <c r="A199" s="41"/>
      <c r="B199" s="42"/>
      <c r="C199" s="210" t="s">
        <v>7</v>
      </c>
      <c r="D199" s="210" t="s">
        <v>188</v>
      </c>
      <c r="E199" s="211" t="s">
        <v>336</v>
      </c>
      <c r="F199" s="212" t="s">
        <v>337</v>
      </c>
      <c r="G199" s="213" t="s">
        <v>96</v>
      </c>
      <c r="H199" s="214">
        <v>273.89999999999998</v>
      </c>
      <c r="I199" s="215"/>
      <c r="J199" s="216">
        <f>ROUND(I199*H199,2)</f>
        <v>0</v>
      </c>
      <c r="K199" s="212" t="s">
        <v>191</v>
      </c>
      <c r="L199" s="47"/>
      <c r="M199" s="217" t="s">
        <v>41</v>
      </c>
      <c r="N199" s="218" t="s">
        <v>51</v>
      </c>
      <c r="O199" s="87"/>
      <c r="P199" s="219">
        <f>O199*H199</f>
        <v>0</v>
      </c>
      <c r="Q199" s="219">
        <v>0.084250000000000005</v>
      </c>
      <c r="R199" s="219">
        <f>Q199*H199</f>
        <v>23.076074999999999</v>
      </c>
      <c r="S199" s="219">
        <v>0</v>
      </c>
      <c r="T199" s="22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1" t="s">
        <v>192</v>
      </c>
      <c r="AT199" s="221" t="s">
        <v>188</v>
      </c>
      <c r="AU199" s="221" t="s">
        <v>90</v>
      </c>
      <c r="AY199" s="19" t="s">
        <v>186</v>
      </c>
      <c r="BE199" s="222">
        <f>IF(N199="základní",J199,0)</f>
        <v>0</v>
      </c>
      <c r="BF199" s="222">
        <f>IF(N199="snížená",J199,0)</f>
        <v>0</v>
      </c>
      <c r="BG199" s="222">
        <f>IF(N199="zákl. přenesená",J199,0)</f>
        <v>0</v>
      </c>
      <c r="BH199" s="222">
        <f>IF(N199="sníž. přenesená",J199,0)</f>
        <v>0</v>
      </c>
      <c r="BI199" s="222">
        <f>IF(N199="nulová",J199,0)</f>
        <v>0</v>
      </c>
      <c r="BJ199" s="19" t="s">
        <v>88</v>
      </c>
      <c r="BK199" s="222">
        <f>ROUND(I199*H199,2)</f>
        <v>0</v>
      </c>
      <c r="BL199" s="19" t="s">
        <v>192</v>
      </c>
      <c r="BM199" s="221" t="s">
        <v>338</v>
      </c>
    </row>
    <row r="200" s="2" customFormat="1">
      <c r="A200" s="41"/>
      <c r="B200" s="42"/>
      <c r="C200" s="43"/>
      <c r="D200" s="223" t="s">
        <v>194</v>
      </c>
      <c r="E200" s="43"/>
      <c r="F200" s="224" t="s">
        <v>339</v>
      </c>
      <c r="G200" s="43"/>
      <c r="H200" s="43"/>
      <c r="I200" s="225"/>
      <c r="J200" s="43"/>
      <c r="K200" s="43"/>
      <c r="L200" s="47"/>
      <c r="M200" s="226"/>
      <c r="N200" s="227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19" t="s">
        <v>194</v>
      </c>
      <c r="AU200" s="19" t="s">
        <v>90</v>
      </c>
    </row>
    <row r="201" s="2" customFormat="1">
      <c r="A201" s="41"/>
      <c r="B201" s="42"/>
      <c r="C201" s="43"/>
      <c r="D201" s="228" t="s">
        <v>196</v>
      </c>
      <c r="E201" s="43"/>
      <c r="F201" s="229" t="s">
        <v>340</v>
      </c>
      <c r="G201" s="43"/>
      <c r="H201" s="43"/>
      <c r="I201" s="225"/>
      <c r="J201" s="43"/>
      <c r="K201" s="43"/>
      <c r="L201" s="47"/>
      <c r="M201" s="226"/>
      <c r="N201" s="227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19" t="s">
        <v>196</v>
      </c>
      <c r="AU201" s="19" t="s">
        <v>90</v>
      </c>
    </row>
    <row r="202" s="13" customFormat="1">
      <c r="A202" s="13"/>
      <c r="B202" s="230"/>
      <c r="C202" s="231"/>
      <c r="D202" s="223" t="s">
        <v>198</v>
      </c>
      <c r="E202" s="232" t="s">
        <v>41</v>
      </c>
      <c r="F202" s="233" t="s">
        <v>341</v>
      </c>
      <c r="G202" s="231"/>
      <c r="H202" s="234">
        <v>273.89999999999998</v>
      </c>
      <c r="I202" s="235"/>
      <c r="J202" s="231"/>
      <c r="K202" s="231"/>
      <c r="L202" s="236"/>
      <c r="M202" s="237"/>
      <c r="N202" s="238"/>
      <c r="O202" s="238"/>
      <c r="P202" s="238"/>
      <c r="Q202" s="238"/>
      <c r="R202" s="238"/>
      <c r="S202" s="238"/>
      <c r="T202" s="23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0" t="s">
        <v>198</v>
      </c>
      <c r="AU202" s="240" t="s">
        <v>90</v>
      </c>
      <c r="AV202" s="13" t="s">
        <v>90</v>
      </c>
      <c r="AW202" s="13" t="s">
        <v>42</v>
      </c>
      <c r="AX202" s="13" t="s">
        <v>80</v>
      </c>
      <c r="AY202" s="240" t="s">
        <v>186</v>
      </c>
    </row>
    <row r="203" s="14" customFormat="1">
      <c r="A203" s="14"/>
      <c r="B203" s="241"/>
      <c r="C203" s="242"/>
      <c r="D203" s="223" t="s">
        <v>198</v>
      </c>
      <c r="E203" s="243" t="s">
        <v>105</v>
      </c>
      <c r="F203" s="244" t="s">
        <v>200</v>
      </c>
      <c r="G203" s="242"/>
      <c r="H203" s="245">
        <v>273.89999999999998</v>
      </c>
      <c r="I203" s="246"/>
      <c r="J203" s="242"/>
      <c r="K203" s="242"/>
      <c r="L203" s="247"/>
      <c r="M203" s="248"/>
      <c r="N203" s="249"/>
      <c r="O203" s="249"/>
      <c r="P203" s="249"/>
      <c r="Q203" s="249"/>
      <c r="R203" s="249"/>
      <c r="S203" s="249"/>
      <c r="T203" s="250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1" t="s">
        <v>198</v>
      </c>
      <c r="AU203" s="251" t="s">
        <v>90</v>
      </c>
      <c r="AV203" s="14" t="s">
        <v>192</v>
      </c>
      <c r="AW203" s="14" t="s">
        <v>42</v>
      </c>
      <c r="AX203" s="14" t="s">
        <v>88</v>
      </c>
      <c r="AY203" s="251" t="s">
        <v>186</v>
      </c>
    </row>
    <row r="204" s="2" customFormat="1" ht="16.5" customHeight="1">
      <c r="A204" s="41"/>
      <c r="B204" s="42"/>
      <c r="C204" s="262" t="s">
        <v>342</v>
      </c>
      <c r="D204" s="262" t="s">
        <v>295</v>
      </c>
      <c r="E204" s="263" t="s">
        <v>343</v>
      </c>
      <c r="F204" s="264" t="s">
        <v>344</v>
      </c>
      <c r="G204" s="265" t="s">
        <v>96</v>
      </c>
      <c r="H204" s="266">
        <v>276.35000000000002</v>
      </c>
      <c r="I204" s="267"/>
      <c r="J204" s="268">
        <f>ROUND(I204*H204,2)</f>
        <v>0</v>
      </c>
      <c r="K204" s="264" t="s">
        <v>191</v>
      </c>
      <c r="L204" s="269"/>
      <c r="M204" s="270" t="s">
        <v>41</v>
      </c>
      <c r="N204" s="271" t="s">
        <v>51</v>
      </c>
      <c r="O204" s="87"/>
      <c r="P204" s="219">
        <f>O204*H204</f>
        <v>0</v>
      </c>
      <c r="Q204" s="219">
        <v>0.13100000000000001</v>
      </c>
      <c r="R204" s="219">
        <f>Q204*H204</f>
        <v>36.201850000000007</v>
      </c>
      <c r="S204" s="219">
        <v>0</v>
      </c>
      <c r="T204" s="220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1" t="s">
        <v>245</v>
      </c>
      <c r="AT204" s="221" t="s">
        <v>295</v>
      </c>
      <c r="AU204" s="221" t="s">
        <v>90</v>
      </c>
      <c r="AY204" s="19" t="s">
        <v>186</v>
      </c>
      <c r="BE204" s="222">
        <f>IF(N204="základní",J204,0)</f>
        <v>0</v>
      </c>
      <c r="BF204" s="222">
        <f>IF(N204="snížená",J204,0)</f>
        <v>0</v>
      </c>
      <c r="BG204" s="222">
        <f>IF(N204="zákl. přenesená",J204,0)</f>
        <v>0</v>
      </c>
      <c r="BH204" s="222">
        <f>IF(N204="sníž. přenesená",J204,0)</f>
        <v>0</v>
      </c>
      <c r="BI204" s="222">
        <f>IF(N204="nulová",J204,0)</f>
        <v>0</v>
      </c>
      <c r="BJ204" s="19" t="s">
        <v>88</v>
      </c>
      <c r="BK204" s="222">
        <f>ROUND(I204*H204,2)</f>
        <v>0</v>
      </c>
      <c r="BL204" s="19" t="s">
        <v>192</v>
      </c>
      <c r="BM204" s="221" t="s">
        <v>345</v>
      </c>
    </row>
    <row r="205" s="2" customFormat="1">
      <c r="A205" s="41"/>
      <c r="B205" s="42"/>
      <c r="C205" s="43"/>
      <c r="D205" s="223" t="s">
        <v>194</v>
      </c>
      <c r="E205" s="43"/>
      <c r="F205" s="224" t="s">
        <v>344</v>
      </c>
      <c r="G205" s="43"/>
      <c r="H205" s="43"/>
      <c r="I205" s="225"/>
      <c r="J205" s="43"/>
      <c r="K205" s="43"/>
      <c r="L205" s="47"/>
      <c r="M205" s="226"/>
      <c r="N205" s="227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19" t="s">
        <v>194</v>
      </c>
      <c r="AU205" s="19" t="s">
        <v>90</v>
      </c>
    </row>
    <row r="206" s="2" customFormat="1">
      <c r="A206" s="41"/>
      <c r="B206" s="42"/>
      <c r="C206" s="43"/>
      <c r="D206" s="223" t="s">
        <v>320</v>
      </c>
      <c r="E206" s="43"/>
      <c r="F206" s="272" t="s">
        <v>346</v>
      </c>
      <c r="G206" s="43"/>
      <c r="H206" s="43"/>
      <c r="I206" s="225"/>
      <c r="J206" s="43"/>
      <c r="K206" s="43"/>
      <c r="L206" s="47"/>
      <c r="M206" s="226"/>
      <c r="N206" s="227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19" t="s">
        <v>320</v>
      </c>
      <c r="AU206" s="19" t="s">
        <v>90</v>
      </c>
    </row>
    <row r="207" s="13" customFormat="1">
      <c r="A207" s="13"/>
      <c r="B207" s="230"/>
      <c r="C207" s="231"/>
      <c r="D207" s="223" t="s">
        <v>198</v>
      </c>
      <c r="E207" s="232" t="s">
        <v>41</v>
      </c>
      <c r="F207" s="233" t="s">
        <v>347</v>
      </c>
      <c r="G207" s="231"/>
      <c r="H207" s="234">
        <v>276.35000000000002</v>
      </c>
      <c r="I207" s="235"/>
      <c r="J207" s="231"/>
      <c r="K207" s="231"/>
      <c r="L207" s="236"/>
      <c r="M207" s="237"/>
      <c r="N207" s="238"/>
      <c r="O207" s="238"/>
      <c r="P207" s="238"/>
      <c r="Q207" s="238"/>
      <c r="R207" s="238"/>
      <c r="S207" s="238"/>
      <c r="T207" s="23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0" t="s">
        <v>198</v>
      </c>
      <c r="AU207" s="240" t="s">
        <v>90</v>
      </c>
      <c r="AV207" s="13" t="s">
        <v>90</v>
      </c>
      <c r="AW207" s="13" t="s">
        <v>42</v>
      </c>
      <c r="AX207" s="13" t="s">
        <v>80</v>
      </c>
      <c r="AY207" s="240" t="s">
        <v>186</v>
      </c>
    </row>
    <row r="208" s="14" customFormat="1">
      <c r="A208" s="14"/>
      <c r="B208" s="241"/>
      <c r="C208" s="242"/>
      <c r="D208" s="223" t="s">
        <v>198</v>
      </c>
      <c r="E208" s="243" t="s">
        <v>41</v>
      </c>
      <c r="F208" s="244" t="s">
        <v>200</v>
      </c>
      <c r="G208" s="242"/>
      <c r="H208" s="245">
        <v>276.35000000000002</v>
      </c>
      <c r="I208" s="246"/>
      <c r="J208" s="242"/>
      <c r="K208" s="242"/>
      <c r="L208" s="247"/>
      <c r="M208" s="248"/>
      <c r="N208" s="249"/>
      <c r="O208" s="249"/>
      <c r="P208" s="249"/>
      <c r="Q208" s="249"/>
      <c r="R208" s="249"/>
      <c r="S208" s="249"/>
      <c r="T208" s="250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1" t="s">
        <v>198</v>
      </c>
      <c r="AU208" s="251" t="s">
        <v>90</v>
      </c>
      <c r="AV208" s="14" t="s">
        <v>192</v>
      </c>
      <c r="AW208" s="14" t="s">
        <v>42</v>
      </c>
      <c r="AX208" s="14" t="s">
        <v>88</v>
      </c>
      <c r="AY208" s="251" t="s">
        <v>186</v>
      </c>
    </row>
    <row r="209" s="2" customFormat="1" ht="16.5" customHeight="1">
      <c r="A209" s="41"/>
      <c r="B209" s="42"/>
      <c r="C209" s="262" t="s">
        <v>348</v>
      </c>
      <c r="D209" s="262" t="s">
        <v>295</v>
      </c>
      <c r="E209" s="263" t="s">
        <v>349</v>
      </c>
      <c r="F209" s="264" t="s">
        <v>350</v>
      </c>
      <c r="G209" s="265" t="s">
        <v>96</v>
      </c>
      <c r="H209" s="266">
        <v>10.710000000000001</v>
      </c>
      <c r="I209" s="267"/>
      <c r="J209" s="268">
        <f>ROUND(I209*H209,2)</f>
        <v>0</v>
      </c>
      <c r="K209" s="264" t="s">
        <v>191</v>
      </c>
      <c r="L209" s="269"/>
      <c r="M209" s="270" t="s">
        <v>41</v>
      </c>
      <c r="N209" s="271" t="s">
        <v>51</v>
      </c>
      <c r="O209" s="87"/>
      <c r="P209" s="219">
        <f>O209*H209</f>
        <v>0</v>
      </c>
      <c r="Q209" s="219">
        <v>0.13100000000000001</v>
      </c>
      <c r="R209" s="219">
        <f>Q209*H209</f>
        <v>1.4030100000000001</v>
      </c>
      <c r="S209" s="219">
        <v>0</v>
      </c>
      <c r="T209" s="22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1" t="s">
        <v>245</v>
      </c>
      <c r="AT209" s="221" t="s">
        <v>295</v>
      </c>
      <c r="AU209" s="221" t="s">
        <v>90</v>
      </c>
      <c r="AY209" s="19" t="s">
        <v>186</v>
      </c>
      <c r="BE209" s="222">
        <f>IF(N209="základní",J209,0)</f>
        <v>0</v>
      </c>
      <c r="BF209" s="222">
        <f>IF(N209="snížená",J209,0)</f>
        <v>0</v>
      </c>
      <c r="BG209" s="222">
        <f>IF(N209="zákl. přenesená",J209,0)</f>
        <v>0</v>
      </c>
      <c r="BH209" s="222">
        <f>IF(N209="sníž. přenesená",J209,0)</f>
        <v>0</v>
      </c>
      <c r="BI209" s="222">
        <f>IF(N209="nulová",J209,0)</f>
        <v>0</v>
      </c>
      <c r="BJ209" s="19" t="s">
        <v>88</v>
      </c>
      <c r="BK209" s="222">
        <f>ROUND(I209*H209,2)</f>
        <v>0</v>
      </c>
      <c r="BL209" s="19" t="s">
        <v>192</v>
      </c>
      <c r="BM209" s="221" t="s">
        <v>351</v>
      </c>
    </row>
    <row r="210" s="2" customFormat="1">
      <c r="A210" s="41"/>
      <c r="B210" s="42"/>
      <c r="C210" s="43"/>
      <c r="D210" s="223" t="s">
        <v>194</v>
      </c>
      <c r="E210" s="43"/>
      <c r="F210" s="224" t="s">
        <v>350</v>
      </c>
      <c r="G210" s="43"/>
      <c r="H210" s="43"/>
      <c r="I210" s="225"/>
      <c r="J210" s="43"/>
      <c r="K210" s="43"/>
      <c r="L210" s="47"/>
      <c r="M210" s="226"/>
      <c r="N210" s="227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19" t="s">
        <v>194</v>
      </c>
      <c r="AU210" s="19" t="s">
        <v>90</v>
      </c>
    </row>
    <row r="211" s="2" customFormat="1">
      <c r="A211" s="41"/>
      <c r="B211" s="42"/>
      <c r="C211" s="43"/>
      <c r="D211" s="223" t="s">
        <v>320</v>
      </c>
      <c r="E211" s="43"/>
      <c r="F211" s="272" t="s">
        <v>346</v>
      </c>
      <c r="G211" s="43"/>
      <c r="H211" s="43"/>
      <c r="I211" s="225"/>
      <c r="J211" s="43"/>
      <c r="K211" s="43"/>
      <c r="L211" s="47"/>
      <c r="M211" s="226"/>
      <c r="N211" s="227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19" t="s">
        <v>320</v>
      </c>
      <c r="AU211" s="19" t="s">
        <v>90</v>
      </c>
    </row>
    <row r="212" s="13" customFormat="1">
      <c r="A212" s="13"/>
      <c r="B212" s="230"/>
      <c r="C212" s="231"/>
      <c r="D212" s="223" t="s">
        <v>198</v>
      </c>
      <c r="E212" s="232" t="s">
        <v>41</v>
      </c>
      <c r="F212" s="233" t="s">
        <v>352</v>
      </c>
      <c r="G212" s="231"/>
      <c r="H212" s="234">
        <v>10.710000000000001</v>
      </c>
      <c r="I212" s="235"/>
      <c r="J212" s="231"/>
      <c r="K212" s="231"/>
      <c r="L212" s="236"/>
      <c r="M212" s="237"/>
      <c r="N212" s="238"/>
      <c r="O212" s="238"/>
      <c r="P212" s="238"/>
      <c r="Q212" s="238"/>
      <c r="R212" s="238"/>
      <c r="S212" s="238"/>
      <c r="T212" s="23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0" t="s">
        <v>198</v>
      </c>
      <c r="AU212" s="240" t="s">
        <v>90</v>
      </c>
      <c r="AV212" s="13" t="s">
        <v>90</v>
      </c>
      <c r="AW212" s="13" t="s">
        <v>42</v>
      </c>
      <c r="AX212" s="13" t="s">
        <v>80</v>
      </c>
      <c r="AY212" s="240" t="s">
        <v>186</v>
      </c>
    </row>
    <row r="213" s="14" customFormat="1">
      <c r="A213" s="14"/>
      <c r="B213" s="241"/>
      <c r="C213" s="242"/>
      <c r="D213" s="223" t="s">
        <v>198</v>
      </c>
      <c r="E213" s="243" t="s">
        <v>108</v>
      </c>
      <c r="F213" s="244" t="s">
        <v>200</v>
      </c>
      <c r="G213" s="242"/>
      <c r="H213" s="245">
        <v>10.710000000000001</v>
      </c>
      <c r="I213" s="246"/>
      <c r="J213" s="242"/>
      <c r="K213" s="242"/>
      <c r="L213" s="247"/>
      <c r="M213" s="248"/>
      <c r="N213" s="249"/>
      <c r="O213" s="249"/>
      <c r="P213" s="249"/>
      <c r="Q213" s="249"/>
      <c r="R213" s="249"/>
      <c r="S213" s="249"/>
      <c r="T213" s="250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1" t="s">
        <v>198</v>
      </c>
      <c r="AU213" s="251" t="s">
        <v>90</v>
      </c>
      <c r="AV213" s="14" t="s">
        <v>192</v>
      </c>
      <c r="AW213" s="14" t="s">
        <v>42</v>
      </c>
      <c r="AX213" s="14" t="s">
        <v>88</v>
      </c>
      <c r="AY213" s="251" t="s">
        <v>186</v>
      </c>
    </row>
    <row r="214" s="2" customFormat="1" ht="16.5" customHeight="1">
      <c r="A214" s="41"/>
      <c r="B214" s="42"/>
      <c r="C214" s="210" t="s">
        <v>125</v>
      </c>
      <c r="D214" s="210" t="s">
        <v>188</v>
      </c>
      <c r="E214" s="211" t="s">
        <v>353</v>
      </c>
      <c r="F214" s="212" t="s">
        <v>354</v>
      </c>
      <c r="G214" s="213" t="s">
        <v>96</v>
      </c>
      <c r="H214" s="214">
        <v>59.700000000000003</v>
      </c>
      <c r="I214" s="215"/>
      <c r="J214" s="216">
        <f>ROUND(I214*H214,2)</f>
        <v>0</v>
      </c>
      <c r="K214" s="212" t="s">
        <v>191</v>
      </c>
      <c r="L214" s="47"/>
      <c r="M214" s="217" t="s">
        <v>41</v>
      </c>
      <c r="N214" s="218" t="s">
        <v>51</v>
      </c>
      <c r="O214" s="87"/>
      <c r="P214" s="219">
        <f>O214*H214</f>
        <v>0</v>
      </c>
      <c r="Q214" s="219">
        <v>0.085650000000000004</v>
      </c>
      <c r="R214" s="219">
        <f>Q214*H214</f>
        <v>5.1133050000000004</v>
      </c>
      <c r="S214" s="219">
        <v>0</v>
      </c>
      <c r="T214" s="22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1" t="s">
        <v>192</v>
      </c>
      <c r="AT214" s="221" t="s">
        <v>188</v>
      </c>
      <c r="AU214" s="221" t="s">
        <v>90</v>
      </c>
      <c r="AY214" s="19" t="s">
        <v>186</v>
      </c>
      <c r="BE214" s="222">
        <f>IF(N214="základní",J214,0)</f>
        <v>0</v>
      </c>
      <c r="BF214" s="222">
        <f>IF(N214="snížená",J214,0)</f>
        <v>0</v>
      </c>
      <c r="BG214" s="222">
        <f>IF(N214="zákl. přenesená",J214,0)</f>
        <v>0</v>
      </c>
      <c r="BH214" s="222">
        <f>IF(N214="sníž. přenesená",J214,0)</f>
        <v>0</v>
      </c>
      <c r="BI214" s="222">
        <f>IF(N214="nulová",J214,0)</f>
        <v>0</v>
      </c>
      <c r="BJ214" s="19" t="s">
        <v>88</v>
      </c>
      <c r="BK214" s="222">
        <f>ROUND(I214*H214,2)</f>
        <v>0</v>
      </c>
      <c r="BL214" s="19" t="s">
        <v>192</v>
      </c>
      <c r="BM214" s="221" t="s">
        <v>355</v>
      </c>
    </row>
    <row r="215" s="2" customFormat="1">
      <c r="A215" s="41"/>
      <c r="B215" s="42"/>
      <c r="C215" s="43"/>
      <c r="D215" s="223" t="s">
        <v>194</v>
      </c>
      <c r="E215" s="43"/>
      <c r="F215" s="224" t="s">
        <v>356</v>
      </c>
      <c r="G215" s="43"/>
      <c r="H215" s="43"/>
      <c r="I215" s="225"/>
      <c r="J215" s="43"/>
      <c r="K215" s="43"/>
      <c r="L215" s="47"/>
      <c r="M215" s="226"/>
      <c r="N215" s="227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19" t="s">
        <v>194</v>
      </c>
      <c r="AU215" s="19" t="s">
        <v>90</v>
      </c>
    </row>
    <row r="216" s="2" customFormat="1">
      <c r="A216" s="41"/>
      <c r="B216" s="42"/>
      <c r="C216" s="43"/>
      <c r="D216" s="228" t="s">
        <v>196</v>
      </c>
      <c r="E216" s="43"/>
      <c r="F216" s="229" t="s">
        <v>357</v>
      </c>
      <c r="G216" s="43"/>
      <c r="H216" s="43"/>
      <c r="I216" s="225"/>
      <c r="J216" s="43"/>
      <c r="K216" s="43"/>
      <c r="L216" s="47"/>
      <c r="M216" s="226"/>
      <c r="N216" s="227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19" t="s">
        <v>196</v>
      </c>
      <c r="AU216" s="19" t="s">
        <v>90</v>
      </c>
    </row>
    <row r="217" s="13" customFormat="1">
      <c r="A217" s="13"/>
      <c r="B217" s="230"/>
      <c r="C217" s="231"/>
      <c r="D217" s="223" t="s">
        <v>198</v>
      </c>
      <c r="E217" s="232" t="s">
        <v>146</v>
      </c>
      <c r="F217" s="233" t="s">
        <v>358</v>
      </c>
      <c r="G217" s="231"/>
      <c r="H217" s="234">
        <v>41.600000000000001</v>
      </c>
      <c r="I217" s="235"/>
      <c r="J217" s="231"/>
      <c r="K217" s="231"/>
      <c r="L217" s="236"/>
      <c r="M217" s="237"/>
      <c r="N217" s="238"/>
      <c r="O217" s="238"/>
      <c r="P217" s="238"/>
      <c r="Q217" s="238"/>
      <c r="R217" s="238"/>
      <c r="S217" s="238"/>
      <c r="T217" s="23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0" t="s">
        <v>198</v>
      </c>
      <c r="AU217" s="240" t="s">
        <v>90</v>
      </c>
      <c r="AV217" s="13" t="s">
        <v>90</v>
      </c>
      <c r="AW217" s="13" t="s">
        <v>42</v>
      </c>
      <c r="AX217" s="13" t="s">
        <v>80</v>
      </c>
      <c r="AY217" s="240" t="s">
        <v>186</v>
      </c>
    </row>
    <row r="218" s="13" customFormat="1">
      <c r="A218" s="13"/>
      <c r="B218" s="230"/>
      <c r="C218" s="231"/>
      <c r="D218" s="223" t="s">
        <v>198</v>
      </c>
      <c r="E218" s="232" t="s">
        <v>149</v>
      </c>
      <c r="F218" s="233" t="s">
        <v>359</v>
      </c>
      <c r="G218" s="231"/>
      <c r="H218" s="234">
        <v>18.100000000000001</v>
      </c>
      <c r="I218" s="235"/>
      <c r="J218" s="231"/>
      <c r="K218" s="231"/>
      <c r="L218" s="236"/>
      <c r="M218" s="237"/>
      <c r="N218" s="238"/>
      <c r="O218" s="238"/>
      <c r="P218" s="238"/>
      <c r="Q218" s="238"/>
      <c r="R218" s="238"/>
      <c r="S218" s="238"/>
      <c r="T218" s="23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0" t="s">
        <v>198</v>
      </c>
      <c r="AU218" s="240" t="s">
        <v>90</v>
      </c>
      <c r="AV218" s="13" t="s">
        <v>90</v>
      </c>
      <c r="AW218" s="13" t="s">
        <v>42</v>
      </c>
      <c r="AX218" s="13" t="s">
        <v>80</v>
      </c>
      <c r="AY218" s="240" t="s">
        <v>186</v>
      </c>
    </row>
    <row r="219" s="14" customFormat="1">
      <c r="A219" s="14"/>
      <c r="B219" s="241"/>
      <c r="C219" s="242"/>
      <c r="D219" s="223" t="s">
        <v>198</v>
      </c>
      <c r="E219" s="243" t="s">
        <v>41</v>
      </c>
      <c r="F219" s="244" t="s">
        <v>200</v>
      </c>
      <c r="G219" s="242"/>
      <c r="H219" s="245">
        <v>59.700000000000003</v>
      </c>
      <c r="I219" s="246"/>
      <c r="J219" s="242"/>
      <c r="K219" s="242"/>
      <c r="L219" s="247"/>
      <c r="M219" s="248"/>
      <c r="N219" s="249"/>
      <c r="O219" s="249"/>
      <c r="P219" s="249"/>
      <c r="Q219" s="249"/>
      <c r="R219" s="249"/>
      <c r="S219" s="249"/>
      <c r="T219" s="250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1" t="s">
        <v>198</v>
      </c>
      <c r="AU219" s="251" t="s">
        <v>90</v>
      </c>
      <c r="AV219" s="14" t="s">
        <v>192</v>
      </c>
      <c r="AW219" s="14" t="s">
        <v>42</v>
      </c>
      <c r="AX219" s="14" t="s">
        <v>88</v>
      </c>
      <c r="AY219" s="251" t="s">
        <v>186</v>
      </c>
    </row>
    <row r="220" s="2" customFormat="1" ht="16.5" customHeight="1">
      <c r="A220" s="41"/>
      <c r="B220" s="42"/>
      <c r="C220" s="262" t="s">
        <v>360</v>
      </c>
      <c r="D220" s="262" t="s">
        <v>295</v>
      </c>
      <c r="E220" s="263" t="s">
        <v>361</v>
      </c>
      <c r="F220" s="264" t="s">
        <v>362</v>
      </c>
      <c r="G220" s="265" t="s">
        <v>96</v>
      </c>
      <c r="H220" s="266">
        <v>43.68</v>
      </c>
      <c r="I220" s="267"/>
      <c r="J220" s="268">
        <f>ROUND(I220*H220,2)</f>
        <v>0</v>
      </c>
      <c r="K220" s="264" t="s">
        <v>191</v>
      </c>
      <c r="L220" s="269"/>
      <c r="M220" s="270" t="s">
        <v>41</v>
      </c>
      <c r="N220" s="271" t="s">
        <v>51</v>
      </c>
      <c r="O220" s="87"/>
      <c r="P220" s="219">
        <f>O220*H220</f>
        <v>0</v>
      </c>
      <c r="Q220" s="219">
        <v>0.17599999999999999</v>
      </c>
      <c r="R220" s="219">
        <f>Q220*H220</f>
        <v>7.6876799999999994</v>
      </c>
      <c r="S220" s="219">
        <v>0</v>
      </c>
      <c r="T220" s="22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1" t="s">
        <v>245</v>
      </c>
      <c r="AT220" s="221" t="s">
        <v>295</v>
      </c>
      <c r="AU220" s="221" t="s">
        <v>90</v>
      </c>
      <c r="AY220" s="19" t="s">
        <v>186</v>
      </c>
      <c r="BE220" s="222">
        <f>IF(N220="základní",J220,0)</f>
        <v>0</v>
      </c>
      <c r="BF220" s="222">
        <f>IF(N220="snížená",J220,0)</f>
        <v>0</v>
      </c>
      <c r="BG220" s="222">
        <f>IF(N220="zákl. přenesená",J220,0)</f>
        <v>0</v>
      </c>
      <c r="BH220" s="222">
        <f>IF(N220="sníž. přenesená",J220,0)</f>
        <v>0</v>
      </c>
      <c r="BI220" s="222">
        <f>IF(N220="nulová",J220,0)</f>
        <v>0</v>
      </c>
      <c r="BJ220" s="19" t="s">
        <v>88</v>
      </c>
      <c r="BK220" s="222">
        <f>ROUND(I220*H220,2)</f>
        <v>0</v>
      </c>
      <c r="BL220" s="19" t="s">
        <v>192</v>
      </c>
      <c r="BM220" s="221" t="s">
        <v>363</v>
      </c>
    </row>
    <row r="221" s="2" customFormat="1">
      <c r="A221" s="41"/>
      <c r="B221" s="42"/>
      <c r="C221" s="43"/>
      <c r="D221" s="223" t="s">
        <v>194</v>
      </c>
      <c r="E221" s="43"/>
      <c r="F221" s="224" t="s">
        <v>362</v>
      </c>
      <c r="G221" s="43"/>
      <c r="H221" s="43"/>
      <c r="I221" s="225"/>
      <c r="J221" s="43"/>
      <c r="K221" s="43"/>
      <c r="L221" s="47"/>
      <c r="M221" s="226"/>
      <c r="N221" s="227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19" t="s">
        <v>194</v>
      </c>
      <c r="AU221" s="19" t="s">
        <v>90</v>
      </c>
    </row>
    <row r="222" s="2" customFormat="1">
      <c r="A222" s="41"/>
      <c r="B222" s="42"/>
      <c r="C222" s="43"/>
      <c r="D222" s="223" t="s">
        <v>320</v>
      </c>
      <c r="E222" s="43"/>
      <c r="F222" s="272" t="s">
        <v>346</v>
      </c>
      <c r="G222" s="43"/>
      <c r="H222" s="43"/>
      <c r="I222" s="225"/>
      <c r="J222" s="43"/>
      <c r="K222" s="43"/>
      <c r="L222" s="47"/>
      <c r="M222" s="226"/>
      <c r="N222" s="227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19" t="s">
        <v>320</v>
      </c>
      <c r="AU222" s="19" t="s">
        <v>90</v>
      </c>
    </row>
    <row r="223" s="13" customFormat="1">
      <c r="A223" s="13"/>
      <c r="B223" s="230"/>
      <c r="C223" s="231"/>
      <c r="D223" s="223" t="s">
        <v>198</v>
      </c>
      <c r="E223" s="232" t="s">
        <v>41</v>
      </c>
      <c r="F223" s="233" t="s">
        <v>364</v>
      </c>
      <c r="G223" s="231"/>
      <c r="H223" s="234">
        <v>43.68</v>
      </c>
      <c r="I223" s="235"/>
      <c r="J223" s="231"/>
      <c r="K223" s="231"/>
      <c r="L223" s="236"/>
      <c r="M223" s="237"/>
      <c r="N223" s="238"/>
      <c r="O223" s="238"/>
      <c r="P223" s="238"/>
      <c r="Q223" s="238"/>
      <c r="R223" s="238"/>
      <c r="S223" s="238"/>
      <c r="T223" s="239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0" t="s">
        <v>198</v>
      </c>
      <c r="AU223" s="240" t="s">
        <v>90</v>
      </c>
      <c r="AV223" s="13" t="s">
        <v>90</v>
      </c>
      <c r="AW223" s="13" t="s">
        <v>42</v>
      </c>
      <c r="AX223" s="13" t="s">
        <v>80</v>
      </c>
      <c r="AY223" s="240" t="s">
        <v>186</v>
      </c>
    </row>
    <row r="224" s="14" customFormat="1">
      <c r="A224" s="14"/>
      <c r="B224" s="241"/>
      <c r="C224" s="242"/>
      <c r="D224" s="223" t="s">
        <v>198</v>
      </c>
      <c r="E224" s="243" t="s">
        <v>41</v>
      </c>
      <c r="F224" s="244" t="s">
        <v>200</v>
      </c>
      <c r="G224" s="242"/>
      <c r="H224" s="245">
        <v>43.68</v>
      </c>
      <c r="I224" s="246"/>
      <c r="J224" s="242"/>
      <c r="K224" s="242"/>
      <c r="L224" s="247"/>
      <c r="M224" s="248"/>
      <c r="N224" s="249"/>
      <c r="O224" s="249"/>
      <c r="P224" s="249"/>
      <c r="Q224" s="249"/>
      <c r="R224" s="249"/>
      <c r="S224" s="249"/>
      <c r="T224" s="250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1" t="s">
        <v>198</v>
      </c>
      <c r="AU224" s="251" t="s">
        <v>90</v>
      </c>
      <c r="AV224" s="14" t="s">
        <v>192</v>
      </c>
      <c r="AW224" s="14" t="s">
        <v>42</v>
      </c>
      <c r="AX224" s="14" t="s">
        <v>88</v>
      </c>
      <c r="AY224" s="251" t="s">
        <v>186</v>
      </c>
    </row>
    <row r="225" s="2" customFormat="1" ht="16.5" customHeight="1">
      <c r="A225" s="41"/>
      <c r="B225" s="42"/>
      <c r="C225" s="262" t="s">
        <v>365</v>
      </c>
      <c r="D225" s="262" t="s">
        <v>295</v>
      </c>
      <c r="E225" s="263" t="s">
        <v>366</v>
      </c>
      <c r="F225" s="264" t="s">
        <v>367</v>
      </c>
      <c r="G225" s="265" t="s">
        <v>96</v>
      </c>
      <c r="H225" s="266">
        <v>19.004999999999999</v>
      </c>
      <c r="I225" s="267"/>
      <c r="J225" s="268">
        <f>ROUND(I225*H225,2)</f>
        <v>0</v>
      </c>
      <c r="K225" s="264" t="s">
        <v>191</v>
      </c>
      <c r="L225" s="269"/>
      <c r="M225" s="270" t="s">
        <v>41</v>
      </c>
      <c r="N225" s="271" t="s">
        <v>51</v>
      </c>
      <c r="O225" s="87"/>
      <c r="P225" s="219">
        <f>O225*H225</f>
        <v>0</v>
      </c>
      <c r="Q225" s="219">
        <v>0.17499999999999999</v>
      </c>
      <c r="R225" s="219">
        <f>Q225*H225</f>
        <v>3.3258749999999995</v>
      </c>
      <c r="S225" s="219">
        <v>0</v>
      </c>
      <c r="T225" s="22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1" t="s">
        <v>245</v>
      </c>
      <c r="AT225" s="221" t="s">
        <v>295</v>
      </c>
      <c r="AU225" s="221" t="s">
        <v>90</v>
      </c>
      <c r="AY225" s="19" t="s">
        <v>186</v>
      </c>
      <c r="BE225" s="222">
        <f>IF(N225="základní",J225,0)</f>
        <v>0</v>
      </c>
      <c r="BF225" s="222">
        <f>IF(N225="snížená",J225,0)</f>
        <v>0</v>
      </c>
      <c r="BG225" s="222">
        <f>IF(N225="zákl. přenesená",J225,0)</f>
        <v>0</v>
      </c>
      <c r="BH225" s="222">
        <f>IF(N225="sníž. přenesená",J225,0)</f>
        <v>0</v>
      </c>
      <c r="BI225" s="222">
        <f>IF(N225="nulová",J225,0)</f>
        <v>0</v>
      </c>
      <c r="BJ225" s="19" t="s">
        <v>88</v>
      </c>
      <c r="BK225" s="222">
        <f>ROUND(I225*H225,2)</f>
        <v>0</v>
      </c>
      <c r="BL225" s="19" t="s">
        <v>192</v>
      </c>
      <c r="BM225" s="221" t="s">
        <v>368</v>
      </c>
    </row>
    <row r="226" s="2" customFormat="1">
      <c r="A226" s="41"/>
      <c r="B226" s="42"/>
      <c r="C226" s="43"/>
      <c r="D226" s="223" t="s">
        <v>194</v>
      </c>
      <c r="E226" s="43"/>
      <c r="F226" s="224" t="s">
        <v>367</v>
      </c>
      <c r="G226" s="43"/>
      <c r="H226" s="43"/>
      <c r="I226" s="225"/>
      <c r="J226" s="43"/>
      <c r="K226" s="43"/>
      <c r="L226" s="47"/>
      <c r="M226" s="226"/>
      <c r="N226" s="227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19" t="s">
        <v>194</v>
      </c>
      <c r="AU226" s="19" t="s">
        <v>90</v>
      </c>
    </row>
    <row r="227" s="2" customFormat="1">
      <c r="A227" s="41"/>
      <c r="B227" s="42"/>
      <c r="C227" s="43"/>
      <c r="D227" s="223" t="s">
        <v>320</v>
      </c>
      <c r="E227" s="43"/>
      <c r="F227" s="272" t="s">
        <v>346</v>
      </c>
      <c r="G227" s="43"/>
      <c r="H227" s="43"/>
      <c r="I227" s="225"/>
      <c r="J227" s="43"/>
      <c r="K227" s="43"/>
      <c r="L227" s="47"/>
      <c r="M227" s="226"/>
      <c r="N227" s="227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19" t="s">
        <v>320</v>
      </c>
      <c r="AU227" s="19" t="s">
        <v>90</v>
      </c>
    </row>
    <row r="228" s="13" customFormat="1">
      <c r="A228" s="13"/>
      <c r="B228" s="230"/>
      <c r="C228" s="231"/>
      <c r="D228" s="223" t="s">
        <v>198</v>
      </c>
      <c r="E228" s="232" t="s">
        <v>41</v>
      </c>
      <c r="F228" s="233" t="s">
        <v>369</v>
      </c>
      <c r="G228" s="231"/>
      <c r="H228" s="234">
        <v>19.004999999999999</v>
      </c>
      <c r="I228" s="235"/>
      <c r="J228" s="231"/>
      <c r="K228" s="231"/>
      <c r="L228" s="236"/>
      <c r="M228" s="237"/>
      <c r="N228" s="238"/>
      <c r="O228" s="238"/>
      <c r="P228" s="238"/>
      <c r="Q228" s="238"/>
      <c r="R228" s="238"/>
      <c r="S228" s="238"/>
      <c r="T228" s="23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0" t="s">
        <v>198</v>
      </c>
      <c r="AU228" s="240" t="s">
        <v>90</v>
      </c>
      <c r="AV228" s="13" t="s">
        <v>90</v>
      </c>
      <c r="AW228" s="13" t="s">
        <v>42</v>
      </c>
      <c r="AX228" s="13" t="s">
        <v>80</v>
      </c>
      <c r="AY228" s="240" t="s">
        <v>186</v>
      </c>
    </row>
    <row r="229" s="14" customFormat="1">
      <c r="A229" s="14"/>
      <c r="B229" s="241"/>
      <c r="C229" s="242"/>
      <c r="D229" s="223" t="s">
        <v>198</v>
      </c>
      <c r="E229" s="243" t="s">
        <v>41</v>
      </c>
      <c r="F229" s="244" t="s">
        <v>200</v>
      </c>
      <c r="G229" s="242"/>
      <c r="H229" s="245">
        <v>19.004999999999999</v>
      </c>
      <c r="I229" s="246"/>
      <c r="J229" s="242"/>
      <c r="K229" s="242"/>
      <c r="L229" s="247"/>
      <c r="M229" s="248"/>
      <c r="N229" s="249"/>
      <c r="O229" s="249"/>
      <c r="P229" s="249"/>
      <c r="Q229" s="249"/>
      <c r="R229" s="249"/>
      <c r="S229" s="249"/>
      <c r="T229" s="250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1" t="s">
        <v>198</v>
      </c>
      <c r="AU229" s="251" t="s">
        <v>90</v>
      </c>
      <c r="AV229" s="14" t="s">
        <v>192</v>
      </c>
      <c r="AW229" s="14" t="s">
        <v>42</v>
      </c>
      <c r="AX229" s="14" t="s">
        <v>88</v>
      </c>
      <c r="AY229" s="251" t="s">
        <v>186</v>
      </c>
    </row>
    <row r="230" s="2" customFormat="1" ht="21.75" customHeight="1">
      <c r="A230" s="41"/>
      <c r="B230" s="42"/>
      <c r="C230" s="262" t="s">
        <v>370</v>
      </c>
      <c r="D230" s="262" t="s">
        <v>295</v>
      </c>
      <c r="E230" s="263" t="s">
        <v>371</v>
      </c>
      <c r="F230" s="264" t="s">
        <v>372</v>
      </c>
      <c r="G230" s="265" t="s">
        <v>373</v>
      </c>
      <c r="H230" s="266">
        <v>9</v>
      </c>
      <c r="I230" s="267"/>
      <c r="J230" s="268">
        <f>ROUND(I230*H230,2)</f>
        <v>0</v>
      </c>
      <c r="K230" s="264" t="s">
        <v>191</v>
      </c>
      <c r="L230" s="269"/>
      <c r="M230" s="270" t="s">
        <v>41</v>
      </c>
      <c r="N230" s="271" t="s">
        <v>51</v>
      </c>
      <c r="O230" s="87"/>
      <c r="P230" s="219">
        <f>O230*H230</f>
        <v>0</v>
      </c>
      <c r="Q230" s="219">
        <v>0.025999999999999999</v>
      </c>
      <c r="R230" s="219">
        <f>Q230*H230</f>
        <v>0.23399999999999999</v>
      </c>
      <c r="S230" s="219">
        <v>0</v>
      </c>
      <c r="T230" s="220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1" t="s">
        <v>245</v>
      </c>
      <c r="AT230" s="221" t="s">
        <v>295</v>
      </c>
      <c r="AU230" s="221" t="s">
        <v>90</v>
      </c>
      <c r="AY230" s="19" t="s">
        <v>186</v>
      </c>
      <c r="BE230" s="222">
        <f>IF(N230="základní",J230,0)</f>
        <v>0</v>
      </c>
      <c r="BF230" s="222">
        <f>IF(N230="snížená",J230,0)</f>
        <v>0</v>
      </c>
      <c r="BG230" s="222">
        <f>IF(N230="zákl. přenesená",J230,0)</f>
        <v>0</v>
      </c>
      <c r="BH230" s="222">
        <f>IF(N230="sníž. přenesená",J230,0)</f>
        <v>0</v>
      </c>
      <c r="BI230" s="222">
        <f>IF(N230="nulová",J230,0)</f>
        <v>0</v>
      </c>
      <c r="BJ230" s="19" t="s">
        <v>88</v>
      </c>
      <c r="BK230" s="222">
        <f>ROUND(I230*H230,2)</f>
        <v>0</v>
      </c>
      <c r="BL230" s="19" t="s">
        <v>192</v>
      </c>
      <c r="BM230" s="221" t="s">
        <v>374</v>
      </c>
    </row>
    <row r="231" s="2" customFormat="1">
      <c r="A231" s="41"/>
      <c r="B231" s="42"/>
      <c r="C231" s="43"/>
      <c r="D231" s="223" t="s">
        <v>194</v>
      </c>
      <c r="E231" s="43"/>
      <c r="F231" s="224" t="s">
        <v>372</v>
      </c>
      <c r="G231" s="43"/>
      <c r="H231" s="43"/>
      <c r="I231" s="225"/>
      <c r="J231" s="43"/>
      <c r="K231" s="43"/>
      <c r="L231" s="47"/>
      <c r="M231" s="226"/>
      <c r="N231" s="227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19" t="s">
        <v>194</v>
      </c>
      <c r="AU231" s="19" t="s">
        <v>90</v>
      </c>
    </row>
    <row r="232" s="13" customFormat="1">
      <c r="A232" s="13"/>
      <c r="B232" s="230"/>
      <c r="C232" s="231"/>
      <c r="D232" s="223" t="s">
        <v>198</v>
      </c>
      <c r="E232" s="232" t="s">
        <v>41</v>
      </c>
      <c r="F232" s="233" t="s">
        <v>375</v>
      </c>
      <c r="G232" s="231"/>
      <c r="H232" s="234">
        <v>9</v>
      </c>
      <c r="I232" s="235"/>
      <c r="J232" s="231"/>
      <c r="K232" s="231"/>
      <c r="L232" s="236"/>
      <c r="M232" s="237"/>
      <c r="N232" s="238"/>
      <c r="O232" s="238"/>
      <c r="P232" s="238"/>
      <c r="Q232" s="238"/>
      <c r="R232" s="238"/>
      <c r="S232" s="238"/>
      <c r="T232" s="23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0" t="s">
        <v>198</v>
      </c>
      <c r="AU232" s="240" t="s">
        <v>90</v>
      </c>
      <c r="AV232" s="13" t="s">
        <v>90</v>
      </c>
      <c r="AW232" s="13" t="s">
        <v>42</v>
      </c>
      <c r="AX232" s="13" t="s">
        <v>80</v>
      </c>
      <c r="AY232" s="240" t="s">
        <v>186</v>
      </c>
    </row>
    <row r="233" s="14" customFormat="1">
      <c r="A233" s="14"/>
      <c r="B233" s="241"/>
      <c r="C233" s="242"/>
      <c r="D233" s="223" t="s">
        <v>198</v>
      </c>
      <c r="E233" s="243" t="s">
        <v>41</v>
      </c>
      <c r="F233" s="244" t="s">
        <v>200</v>
      </c>
      <c r="G233" s="242"/>
      <c r="H233" s="245">
        <v>9</v>
      </c>
      <c r="I233" s="246"/>
      <c r="J233" s="242"/>
      <c r="K233" s="242"/>
      <c r="L233" s="247"/>
      <c r="M233" s="248"/>
      <c r="N233" s="249"/>
      <c r="O233" s="249"/>
      <c r="P233" s="249"/>
      <c r="Q233" s="249"/>
      <c r="R233" s="249"/>
      <c r="S233" s="249"/>
      <c r="T233" s="250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1" t="s">
        <v>198</v>
      </c>
      <c r="AU233" s="251" t="s">
        <v>90</v>
      </c>
      <c r="AV233" s="14" t="s">
        <v>192</v>
      </c>
      <c r="AW233" s="14" t="s">
        <v>42</v>
      </c>
      <c r="AX233" s="14" t="s">
        <v>88</v>
      </c>
      <c r="AY233" s="251" t="s">
        <v>186</v>
      </c>
    </row>
    <row r="234" s="12" customFormat="1" ht="22.8" customHeight="1">
      <c r="A234" s="12"/>
      <c r="B234" s="194"/>
      <c r="C234" s="195"/>
      <c r="D234" s="196" t="s">
        <v>79</v>
      </c>
      <c r="E234" s="208" t="s">
        <v>245</v>
      </c>
      <c r="F234" s="208" t="s">
        <v>376</v>
      </c>
      <c r="G234" s="195"/>
      <c r="H234" s="195"/>
      <c r="I234" s="198"/>
      <c r="J234" s="209">
        <f>BK234</f>
        <v>0</v>
      </c>
      <c r="K234" s="195"/>
      <c r="L234" s="200"/>
      <c r="M234" s="201"/>
      <c r="N234" s="202"/>
      <c r="O234" s="202"/>
      <c r="P234" s="203">
        <f>SUM(P235:P244)</f>
        <v>0</v>
      </c>
      <c r="Q234" s="202"/>
      <c r="R234" s="203">
        <f>SUM(R235:R244)</f>
        <v>0.84448000000000001</v>
      </c>
      <c r="S234" s="202"/>
      <c r="T234" s="204">
        <f>SUM(T235:T244)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05" t="s">
        <v>88</v>
      </c>
      <c r="AT234" s="206" t="s">
        <v>79</v>
      </c>
      <c r="AU234" s="206" t="s">
        <v>88</v>
      </c>
      <c r="AY234" s="205" t="s">
        <v>186</v>
      </c>
      <c r="BK234" s="207">
        <f>SUM(BK235:BK244)</f>
        <v>0</v>
      </c>
    </row>
    <row r="235" s="2" customFormat="1" ht="16.5" customHeight="1">
      <c r="A235" s="41"/>
      <c r="B235" s="42"/>
      <c r="C235" s="210" t="s">
        <v>377</v>
      </c>
      <c r="D235" s="210" t="s">
        <v>188</v>
      </c>
      <c r="E235" s="211" t="s">
        <v>378</v>
      </c>
      <c r="F235" s="212" t="s">
        <v>379</v>
      </c>
      <c r="G235" s="213" t="s">
        <v>373</v>
      </c>
      <c r="H235" s="214">
        <v>1</v>
      </c>
      <c r="I235" s="215"/>
      <c r="J235" s="216">
        <f>ROUND(I235*H235,2)</f>
        <v>0</v>
      </c>
      <c r="K235" s="212" t="s">
        <v>191</v>
      </c>
      <c r="L235" s="47"/>
      <c r="M235" s="217" t="s">
        <v>41</v>
      </c>
      <c r="N235" s="218" t="s">
        <v>51</v>
      </c>
      <c r="O235" s="87"/>
      <c r="P235" s="219">
        <f>O235*H235</f>
        <v>0</v>
      </c>
      <c r="Q235" s="219">
        <v>0.42368</v>
      </c>
      <c r="R235" s="219">
        <f>Q235*H235</f>
        <v>0.42368</v>
      </c>
      <c r="S235" s="219">
        <v>0</v>
      </c>
      <c r="T235" s="22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1" t="s">
        <v>192</v>
      </c>
      <c r="AT235" s="221" t="s">
        <v>188</v>
      </c>
      <c r="AU235" s="221" t="s">
        <v>90</v>
      </c>
      <c r="AY235" s="19" t="s">
        <v>186</v>
      </c>
      <c r="BE235" s="222">
        <f>IF(N235="základní",J235,0)</f>
        <v>0</v>
      </c>
      <c r="BF235" s="222">
        <f>IF(N235="snížená",J235,0)</f>
        <v>0</v>
      </c>
      <c r="BG235" s="222">
        <f>IF(N235="zákl. přenesená",J235,0)</f>
        <v>0</v>
      </c>
      <c r="BH235" s="222">
        <f>IF(N235="sníž. přenesená",J235,0)</f>
        <v>0</v>
      </c>
      <c r="BI235" s="222">
        <f>IF(N235="nulová",J235,0)</f>
        <v>0</v>
      </c>
      <c r="BJ235" s="19" t="s">
        <v>88</v>
      </c>
      <c r="BK235" s="222">
        <f>ROUND(I235*H235,2)</f>
        <v>0</v>
      </c>
      <c r="BL235" s="19" t="s">
        <v>192</v>
      </c>
      <c r="BM235" s="221" t="s">
        <v>380</v>
      </c>
    </row>
    <row r="236" s="2" customFormat="1">
      <c r="A236" s="41"/>
      <c r="B236" s="42"/>
      <c r="C236" s="43"/>
      <c r="D236" s="223" t="s">
        <v>194</v>
      </c>
      <c r="E236" s="43"/>
      <c r="F236" s="224" t="s">
        <v>379</v>
      </c>
      <c r="G236" s="43"/>
      <c r="H236" s="43"/>
      <c r="I236" s="225"/>
      <c r="J236" s="43"/>
      <c r="K236" s="43"/>
      <c r="L236" s="47"/>
      <c r="M236" s="226"/>
      <c r="N236" s="227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19" t="s">
        <v>194</v>
      </c>
      <c r="AU236" s="19" t="s">
        <v>90</v>
      </c>
    </row>
    <row r="237" s="2" customFormat="1">
      <c r="A237" s="41"/>
      <c r="B237" s="42"/>
      <c r="C237" s="43"/>
      <c r="D237" s="228" t="s">
        <v>196</v>
      </c>
      <c r="E237" s="43"/>
      <c r="F237" s="229" t="s">
        <v>381</v>
      </c>
      <c r="G237" s="43"/>
      <c r="H237" s="43"/>
      <c r="I237" s="225"/>
      <c r="J237" s="43"/>
      <c r="K237" s="43"/>
      <c r="L237" s="47"/>
      <c r="M237" s="226"/>
      <c r="N237" s="227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19" t="s">
        <v>196</v>
      </c>
      <c r="AU237" s="19" t="s">
        <v>90</v>
      </c>
    </row>
    <row r="238" s="13" customFormat="1">
      <c r="A238" s="13"/>
      <c r="B238" s="230"/>
      <c r="C238" s="231"/>
      <c r="D238" s="223" t="s">
        <v>198</v>
      </c>
      <c r="E238" s="232" t="s">
        <v>41</v>
      </c>
      <c r="F238" s="233" t="s">
        <v>382</v>
      </c>
      <c r="G238" s="231"/>
      <c r="H238" s="234">
        <v>1</v>
      </c>
      <c r="I238" s="235"/>
      <c r="J238" s="231"/>
      <c r="K238" s="231"/>
      <c r="L238" s="236"/>
      <c r="M238" s="237"/>
      <c r="N238" s="238"/>
      <c r="O238" s="238"/>
      <c r="P238" s="238"/>
      <c r="Q238" s="238"/>
      <c r="R238" s="238"/>
      <c r="S238" s="238"/>
      <c r="T238" s="23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0" t="s">
        <v>198</v>
      </c>
      <c r="AU238" s="240" t="s">
        <v>90</v>
      </c>
      <c r="AV238" s="13" t="s">
        <v>90</v>
      </c>
      <c r="AW238" s="13" t="s">
        <v>42</v>
      </c>
      <c r="AX238" s="13" t="s">
        <v>80</v>
      </c>
      <c r="AY238" s="240" t="s">
        <v>186</v>
      </c>
    </row>
    <row r="239" s="14" customFormat="1">
      <c r="A239" s="14"/>
      <c r="B239" s="241"/>
      <c r="C239" s="242"/>
      <c r="D239" s="223" t="s">
        <v>198</v>
      </c>
      <c r="E239" s="243" t="s">
        <v>41</v>
      </c>
      <c r="F239" s="244" t="s">
        <v>200</v>
      </c>
      <c r="G239" s="242"/>
      <c r="H239" s="245">
        <v>1</v>
      </c>
      <c r="I239" s="246"/>
      <c r="J239" s="242"/>
      <c r="K239" s="242"/>
      <c r="L239" s="247"/>
      <c r="M239" s="248"/>
      <c r="N239" s="249"/>
      <c r="O239" s="249"/>
      <c r="P239" s="249"/>
      <c r="Q239" s="249"/>
      <c r="R239" s="249"/>
      <c r="S239" s="249"/>
      <c r="T239" s="250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1" t="s">
        <v>198</v>
      </c>
      <c r="AU239" s="251" t="s">
        <v>90</v>
      </c>
      <c r="AV239" s="14" t="s">
        <v>192</v>
      </c>
      <c r="AW239" s="14" t="s">
        <v>42</v>
      </c>
      <c r="AX239" s="14" t="s">
        <v>88</v>
      </c>
      <c r="AY239" s="251" t="s">
        <v>186</v>
      </c>
    </row>
    <row r="240" s="2" customFormat="1" ht="16.5" customHeight="1">
      <c r="A240" s="41"/>
      <c r="B240" s="42"/>
      <c r="C240" s="210" t="s">
        <v>383</v>
      </c>
      <c r="D240" s="210" t="s">
        <v>188</v>
      </c>
      <c r="E240" s="211" t="s">
        <v>384</v>
      </c>
      <c r="F240" s="212" t="s">
        <v>385</v>
      </c>
      <c r="G240" s="213" t="s">
        <v>373</v>
      </c>
      <c r="H240" s="214">
        <v>1</v>
      </c>
      <c r="I240" s="215"/>
      <c r="J240" s="216">
        <f>ROUND(I240*H240,2)</f>
        <v>0</v>
      </c>
      <c r="K240" s="212" t="s">
        <v>191</v>
      </c>
      <c r="L240" s="47"/>
      <c r="M240" s="217" t="s">
        <v>41</v>
      </c>
      <c r="N240" s="218" t="s">
        <v>51</v>
      </c>
      <c r="O240" s="87"/>
      <c r="P240" s="219">
        <f>O240*H240</f>
        <v>0</v>
      </c>
      <c r="Q240" s="219">
        <v>0.42080000000000001</v>
      </c>
      <c r="R240" s="219">
        <f>Q240*H240</f>
        <v>0.42080000000000001</v>
      </c>
      <c r="S240" s="219">
        <v>0</v>
      </c>
      <c r="T240" s="22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1" t="s">
        <v>192</v>
      </c>
      <c r="AT240" s="221" t="s">
        <v>188</v>
      </c>
      <c r="AU240" s="221" t="s">
        <v>90</v>
      </c>
      <c r="AY240" s="19" t="s">
        <v>186</v>
      </c>
      <c r="BE240" s="222">
        <f>IF(N240="základní",J240,0)</f>
        <v>0</v>
      </c>
      <c r="BF240" s="222">
        <f>IF(N240="snížená",J240,0)</f>
        <v>0</v>
      </c>
      <c r="BG240" s="222">
        <f>IF(N240="zákl. přenesená",J240,0)</f>
        <v>0</v>
      </c>
      <c r="BH240" s="222">
        <f>IF(N240="sníž. přenesená",J240,0)</f>
        <v>0</v>
      </c>
      <c r="BI240" s="222">
        <f>IF(N240="nulová",J240,0)</f>
        <v>0</v>
      </c>
      <c r="BJ240" s="19" t="s">
        <v>88</v>
      </c>
      <c r="BK240" s="222">
        <f>ROUND(I240*H240,2)</f>
        <v>0</v>
      </c>
      <c r="BL240" s="19" t="s">
        <v>192</v>
      </c>
      <c r="BM240" s="221" t="s">
        <v>386</v>
      </c>
    </row>
    <row r="241" s="2" customFormat="1">
      <c r="A241" s="41"/>
      <c r="B241" s="42"/>
      <c r="C241" s="43"/>
      <c r="D241" s="223" t="s">
        <v>194</v>
      </c>
      <c r="E241" s="43"/>
      <c r="F241" s="224" t="s">
        <v>385</v>
      </c>
      <c r="G241" s="43"/>
      <c r="H241" s="43"/>
      <c r="I241" s="225"/>
      <c r="J241" s="43"/>
      <c r="K241" s="43"/>
      <c r="L241" s="47"/>
      <c r="M241" s="226"/>
      <c r="N241" s="227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19" t="s">
        <v>194</v>
      </c>
      <c r="AU241" s="19" t="s">
        <v>90</v>
      </c>
    </row>
    <row r="242" s="2" customFormat="1">
      <c r="A242" s="41"/>
      <c r="B242" s="42"/>
      <c r="C242" s="43"/>
      <c r="D242" s="228" t="s">
        <v>196</v>
      </c>
      <c r="E242" s="43"/>
      <c r="F242" s="229" t="s">
        <v>387</v>
      </c>
      <c r="G242" s="43"/>
      <c r="H242" s="43"/>
      <c r="I242" s="225"/>
      <c r="J242" s="43"/>
      <c r="K242" s="43"/>
      <c r="L242" s="47"/>
      <c r="M242" s="226"/>
      <c r="N242" s="227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19" t="s">
        <v>196</v>
      </c>
      <c r="AU242" s="19" t="s">
        <v>90</v>
      </c>
    </row>
    <row r="243" s="13" customFormat="1">
      <c r="A243" s="13"/>
      <c r="B243" s="230"/>
      <c r="C243" s="231"/>
      <c r="D243" s="223" t="s">
        <v>198</v>
      </c>
      <c r="E243" s="232" t="s">
        <v>41</v>
      </c>
      <c r="F243" s="233" t="s">
        <v>382</v>
      </c>
      <c r="G243" s="231"/>
      <c r="H243" s="234">
        <v>1</v>
      </c>
      <c r="I243" s="235"/>
      <c r="J243" s="231"/>
      <c r="K243" s="231"/>
      <c r="L243" s="236"/>
      <c r="M243" s="237"/>
      <c r="N243" s="238"/>
      <c r="O243" s="238"/>
      <c r="P243" s="238"/>
      <c r="Q243" s="238"/>
      <c r="R243" s="238"/>
      <c r="S243" s="238"/>
      <c r="T243" s="23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0" t="s">
        <v>198</v>
      </c>
      <c r="AU243" s="240" t="s">
        <v>90</v>
      </c>
      <c r="AV243" s="13" t="s">
        <v>90</v>
      </c>
      <c r="AW243" s="13" t="s">
        <v>42</v>
      </c>
      <c r="AX243" s="13" t="s">
        <v>80</v>
      </c>
      <c r="AY243" s="240" t="s">
        <v>186</v>
      </c>
    </row>
    <row r="244" s="14" customFormat="1">
      <c r="A244" s="14"/>
      <c r="B244" s="241"/>
      <c r="C244" s="242"/>
      <c r="D244" s="223" t="s">
        <v>198</v>
      </c>
      <c r="E244" s="243" t="s">
        <v>41</v>
      </c>
      <c r="F244" s="244" t="s">
        <v>200</v>
      </c>
      <c r="G244" s="242"/>
      <c r="H244" s="245">
        <v>1</v>
      </c>
      <c r="I244" s="246"/>
      <c r="J244" s="242"/>
      <c r="K244" s="242"/>
      <c r="L244" s="247"/>
      <c r="M244" s="248"/>
      <c r="N244" s="249"/>
      <c r="O244" s="249"/>
      <c r="P244" s="249"/>
      <c r="Q244" s="249"/>
      <c r="R244" s="249"/>
      <c r="S244" s="249"/>
      <c r="T244" s="250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1" t="s">
        <v>198</v>
      </c>
      <c r="AU244" s="251" t="s">
        <v>90</v>
      </c>
      <c r="AV244" s="14" t="s">
        <v>192</v>
      </c>
      <c r="AW244" s="14" t="s">
        <v>42</v>
      </c>
      <c r="AX244" s="14" t="s">
        <v>88</v>
      </c>
      <c r="AY244" s="251" t="s">
        <v>186</v>
      </c>
    </row>
    <row r="245" s="12" customFormat="1" ht="22.8" customHeight="1">
      <c r="A245" s="12"/>
      <c r="B245" s="194"/>
      <c r="C245" s="195"/>
      <c r="D245" s="196" t="s">
        <v>79</v>
      </c>
      <c r="E245" s="208" t="s">
        <v>251</v>
      </c>
      <c r="F245" s="208" t="s">
        <v>388</v>
      </c>
      <c r="G245" s="195"/>
      <c r="H245" s="195"/>
      <c r="I245" s="198"/>
      <c r="J245" s="209">
        <f>BK245</f>
        <v>0</v>
      </c>
      <c r="K245" s="195"/>
      <c r="L245" s="200"/>
      <c r="M245" s="201"/>
      <c r="N245" s="202"/>
      <c r="O245" s="202"/>
      <c r="P245" s="203">
        <f>SUM(P246:P297)</f>
        <v>0</v>
      </c>
      <c r="Q245" s="202"/>
      <c r="R245" s="203">
        <f>SUM(R246:R297)</f>
        <v>145.98754725000001</v>
      </c>
      <c r="S245" s="202"/>
      <c r="T245" s="204">
        <f>SUM(T246:T297)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5" t="s">
        <v>88</v>
      </c>
      <c r="AT245" s="206" t="s">
        <v>79</v>
      </c>
      <c r="AU245" s="206" t="s">
        <v>88</v>
      </c>
      <c r="AY245" s="205" t="s">
        <v>186</v>
      </c>
      <c r="BK245" s="207">
        <f>SUM(BK246:BK297)</f>
        <v>0</v>
      </c>
    </row>
    <row r="246" s="2" customFormat="1" ht="16.5" customHeight="1">
      <c r="A246" s="41"/>
      <c r="B246" s="42"/>
      <c r="C246" s="210" t="s">
        <v>389</v>
      </c>
      <c r="D246" s="210" t="s">
        <v>188</v>
      </c>
      <c r="E246" s="211" t="s">
        <v>390</v>
      </c>
      <c r="F246" s="212" t="s">
        <v>391</v>
      </c>
      <c r="G246" s="213" t="s">
        <v>117</v>
      </c>
      <c r="H246" s="214">
        <v>11.9</v>
      </c>
      <c r="I246" s="215"/>
      <c r="J246" s="216">
        <f>ROUND(I246*H246,2)</f>
        <v>0</v>
      </c>
      <c r="K246" s="212" t="s">
        <v>191</v>
      </c>
      <c r="L246" s="47"/>
      <c r="M246" s="217" t="s">
        <v>41</v>
      </c>
      <c r="N246" s="218" t="s">
        <v>51</v>
      </c>
      <c r="O246" s="87"/>
      <c r="P246" s="219">
        <f>O246*H246</f>
        <v>0</v>
      </c>
      <c r="Q246" s="219">
        <v>0.000135</v>
      </c>
      <c r="R246" s="219">
        <f>Q246*H246</f>
        <v>0.0016065000000000001</v>
      </c>
      <c r="S246" s="219">
        <v>0</v>
      </c>
      <c r="T246" s="22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1" t="s">
        <v>192</v>
      </c>
      <c r="AT246" s="221" t="s">
        <v>188</v>
      </c>
      <c r="AU246" s="221" t="s">
        <v>90</v>
      </c>
      <c r="AY246" s="19" t="s">
        <v>186</v>
      </c>
      <c r="BE246" s="222">
        <f>IF(N246="základní",J246,0)</f>
        <v>0</v>
      </c>
      <c r="BF246" s="222">
        <f>IF(N246="snížená",J246,0)</f>
        <v>0</v>
      </c>
      <c r="BG246" s="222">
        <f>IF(N246="zákl. přenesená",J246,0)</f>
        <v>0</v>
      </c>
      <c r="BH246" s="222">
        <f>IF(N246="sníž. přenesená",J246,0)</f>
        <v>0</v>
      </c>
      <c r="BI246" s="222">
        <f>IF(N246="nulová",J246,0)</f>
        <v>0</v>
      </c>
      <c r="BJ246" s="19" t="s">
        <v>88</v>
      </c>
      <c r="BK246" s="222">
        <f>ROUND(I246*H246,2)</f>
        <v>0</v>
      </c>
      <c r="BL246" s="19" t="s">
        <v>192</v>
      </c>
      <c r="BM246" s="221" t="s">
        <v>392</v>
      </c>
    </row>
    <row r="247" s="2" customFormat="1">
      <c r="A247" s="41"/>
      <c r="B247" s="42"/>
      <c r="C247" s="43"/>
      <c r="D247" s="223" t="s">
        <v>194</v>
      </c>
      <c r="E247" s="43"/>
      <c r="F247" s="224" t="s">
        <v>393</v>
      </c>
      <c r="G247" s="43"/>
      <c r="H247" s="43"/>
      <c r="I247" s="225"/>
      <c r="J247" s="43"/>
      <c r="K247" s="43"/>
      <c r="L247" s="47"/>
      <c r="M247" s="226"/>
      <c r="N247" s="227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19" t="s">
        <v>194</v>
      </c>
      <c r="AU247" s="19" t="s">
        <v>90</v>
      </c>
    </row>
    <row r="248" s="2" customFormat="1">
      <c r="A248" s="41"/>
      <c r="B248" s="42"/>
      <c r="C248" s="43"/>
      <c r="D248" s="228" t="s">
        <v>196</v>
      </c>
      <c r="E248" s="43"/>
      <c r="F248" s="229" t="s">
        <v>394</v>
      </c>
      <c r="G248" s="43"/>
      <c r="H248" s="43"/>
      <c r="I248" s="225"/>
      <c r="J248" s="43"/>
      <c r="K248" s="43"/>
      <c r="L248" s="47"/>
      <c r="M248" s="226"/>
      <c r="N248" s="227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19" t="s">
        <v>196</v>
      </c>
      <c r="AU248" s="19" t="s">
        <v>90</v>
      </c>
    </row>
    <row r="249" s="13" customFormat="1">
      <c r="A249" s="13"/>
      <c r="B249" s="230"/>
      <c r="C249" s="231"/>
      <c r="D249" s="223" t="s">
        <v>198</v>
      </c>
      <c r="E249" s="232" t="s">
        <v>41</v>
      </c>
      <c r="F249" s="233" t="s">
        <v>395</v>
      </c>
      <c r="G249" s="231"/>
      <c r="H249" s="234">
        <v>11.9</v>
      </c>
      <c r="I249" s="235"/>
      <c r="J249" s="231"/>
      <c r="K249" s="231"/>
      <c r="L249" s="236"/>
      <c r="M249" s="237"/>
      <c r="N249" s="238"/>
      <c r="O249" s="238"/>
      <c r="P249" s="238"/>
      <c r="Q249" s="238"/>
      <c r="R249" s="238"/>
      <c r="S249" s="238"/>
      <c r="T249" s="23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0" t="s">
        <v>198</v>
      </c>
      <c r="AU249" s="240" t="s">
        <v>90</v>
      </c>
      <c r="AV249" s="13" t="s">
        <v>90</v>
      </c>
      <c r="AW249" s="13" t="s">
        <v>42</v>
      </c>
      <c r="AX249" s="13" t="s">
        <v>80</v>
      </c>
      <c r="AY249" s="240" t="s">
        <v>186</v>
      </c>
    </row>
    <row r="250" s="14" customFormat="1">
      <c r="A250" s="14"/>
      <c r="B250" s="241"/>
      <c r="C250" s="242"/>
      <c r="D250" s="223" t="s">
        <v>198</v>
      </c>
      <c r="E250" s="243" t="s">
        <v>41</v>
      </c>
      <c r="F250" s="244" t="s">
        <v>200</v>
      </c>
      <c r="G250" s="242"/>
      <c r="H250" s="245">
        <v>11.9</v>
      </c>
      <c r="I250" s="246"/>
      <c r="J250" s="242"/>
      <c r="K250" s="242"/>
      <c r="L250" s="247"/>
      <c r="M250" s="248"/>
      <c r="N250" s="249"/>
      <c r="O250" s="249"/>
      <c r="P250" s="249"/>
      <c r="Q250" s="249"/>
      <c r="R250" s="249"/>
      <c r="S250" s="249"/>
      <c r="T250" s="250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1" t="s">
        <v>198</v>
      </c>
      <c r="AU250" s="251" t="s">
        <v>90</v>
      </c>
      <c r="AV250" s="14" t="s">
        <v>192</v>
      </c>
      <c r="AW250" s="14" t="s">
        <v>42</v>
      </c>
      <c r="AX250" s="14" t="s">
        <v>88</v>
      </c>
      <c r="AY250" s="251" t="s">
        <v>186</v>
      </c>
    </row>
    <row r="251" s="2" customFormat="1" ht="16.5" customHeight="1">
      <c r="A251" s="41"/>
      <c r="B251" s="42"/>
      <c r="C251" s="210" t="s">
        <v>396</v>
      </c>
      <c r="D251" s="210" t="s">
        <v>188</v>
      </c>
      <c r="E251" s="211" t="s">
        <v>397</v>
      </c>
      <c r="F251" s="212" t="s">
        <v>398</v>
      </c>
      <c r="G251" s="213" t="s">
        <v>117</v>
      </c>
      <c r="H251" s="214">
        <v>71.400000000000006</v>
      </c>
      <c r="I251" s="215"/>
      <c r="J251" s="216">
        <f>ROUND(I251*H251,2)</f>
        <v>0</v>
      </c>
      <c r="K251" s="212" t="s">
        <v>191</v>
      </c>
      <c r="L251" s="47"/>
      <c r="M251" s="217" t="s">
        <v>41</v>
      </c>
      <c r="N251" s="218" t="s">
        <v>51</v>
      </c>
      <c r="O251" s="87"/>
      <c r="P251" s="219">
        <f>O251*H251</f>
        <v>0</v>
      </c>
      <c r="Q251" s="219">
        <v>3.7500000000000001E-06</v>
      </c>
      <c r="R251" s="219">
        <f>Q251*H251</f>
        <v>0.00026775000000000003</v>
      </c>
      <c r="S251" s="219">
        <v>0</v>
      </c>
      <c r="T251" s="22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1" t="s">
        <v>192</v>
      </c>
      <c r="AT251" s="221" t="s">
        <v>188</v>
      </c>
      <c r="AU251" s="221" t="s">
        <v>90</v>
      </c>
      <c r="AY251" s="19" t="s">
        <v>186</v>
      </c>
      <c r="BE251" s="222">
        <f>IF(N251="základní",J251,0)</f>
        <v>0</v>
      </c>
      <c r="BF251" s="222">
        <f>IF(N251="snížená",J251,0)</f>
        <v>0</v>
      </c>
      <c r="BG251" s="222">
        <f>IF(N251="zákl. přenesená",J251,0)</f>
        <v>0</v>
      </c>
      <c r="BH251" s="222">
        <f>IF(N251="sníž. přenesená",J251,0)</f>
        <v>0</v>
      </c>
      <c r="BI251" s="222">
        <f>IF(N251="nulová",J251,0)</f>
        <v>0</v>
      </c>
      <c r="BJ251" s="19" t="s">
        <v>88</v>
      </c>
      <c r="BK251" s="222">
        <f>ROUND(I251*H251,2)</f>
        <v>0</v>
      </c>
      <c r="BL251" s="19" t="s">
        <v>192</v>
      </c>
      <c r="BM251" s="221" t="s">
        <v>399</v>
      </c>
    </row>
    <row r="252" s="2" customFormat="1">
      <c r="A252" s="41"/>
      <c r="B252" s="42"/>
      <c r="C252" s="43"/>
      <c r="D252" s="223" t="s">
        <v>194</v>
      </c>
      <c r="E252" s="43"/>
      <c r="F252" s="224" t="s">
        <v>400</v>
      </c>
      <c r="G252" s="43"/>
      <c r="H252" s="43"/>
      <c r="I252" s="225"/>
      <c r="J252" s="43"/>
      <c r="K252" s="43"/>
      <c r="L252" s="47"/>
      <c r="M252" s="226"/>
      <c r="N252" s="227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19" t="s">
        <v>194</v>
      </c>
      <c r="AU252" s="19" t="s">
        <v>90</v>
      </c>
    </row>
    <row r="253" s="2" customFormat="1">
      <c r="A253" s="41"/>
      <c r="B253" s="42"/>
      <c r="C253" s="43"/>
      <c r="D253" s="228" t="s">
        <v>196</v>
      </c>
      <c r="E253" s="43"/>
      <c r="F253" s="229" t="s">
        <v>401</v>
      </c>
      <c r="G253" s="43"/>
      <c r="H253" s="43"/>
      <c r="I253" s="225"/>
      <c r="J253" s="43"/>
      <c r="K253" s="43"/>
      <c r="L253" s="47"/>
      <c r="M253" s="226"/>
      <c r="N253" s="227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19" t="s">
        <v>196</v>
      </c>
      <c r="AU253" s="19" t="s">
        <v>90</v>
      </c>
    </row>
    <row r="254" s="13" customFormat="1">
      <c r="A254" s="13"/>
      <c r="B254" s="230"/>
      <c r="C254" s="231"/>
      <c r="D254" s="223" t="s">
        <v>198</v>
      </c>
      <c r="E254" s="232" t="s">
        <v>41</v>
      </c>
      <c r="F254" s="233" t="s">
        <v>402</v>
      </c>
      <c r="G254" s="231"/>
      <c r="H254" s="234">
        <v>71.400000000000006</v>
      </c>
      <c r="I254" s="235"/>
      <c r="J254" s="231"/>
      <c r="K254" s="231"/>
      <c r="L254" s="236"/>
      <c r="M254" s="237"/>
      <c r="N254" s="238"/>
      <c r="O254" s="238"/>
      <c r="P254" s="238"/>
      <c r="Q254" s="238"/>
      <c r="R254" s="238"/>
      <c r="S254" s="238"/>
      <c r="T254" s="239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0" t="s">
        <v>198</v>
      </c>
      <c r="AU254" s="240" t="s">
        <v>90</v>
      </c>
      <c r="AV254" s="13" t="s">
        <v>90</v>
      </c>
      <c r="AW254" s="13" t="s">
        <v>42</v>
      </c>
      <c r="AX254" s="13" t="s">
        <v>80</v>
      </c>
      <c r="AY254" s="240" t="s">
        <v>186</v>
      </c>
    </row>
    <row r="255" s="14" customFormat="1">
      <c r="A255" s="14"/>
      <c r="B255" s="241"/>
      <c r="C255" s="242"/>
      <c r="D255" s="223" t="s">
        <v>198</v>
      </c>
      <c r="E255" s="243" t="s">
        <v>41</v>
      </c>
      <c r="F255" s="244" t="s">
        <v>200</v>
      </c>
      <c r="G255" s="242"/>
      <c r="H255" s="245">
        <v>71.400000000000006</v>
      </c>
      <c r="I255" s="246"/>
      <c r="J255" s="242"/>
      <c r="K255" s="242"/>
      <c r="L255" s="247"/>
      <c r="M255" s="248"/>
      <c r="N255" s="249"/>
      <c r="O255" s="249"/>
      <c r="P255" s="249"/>
      <c r="Q255" s="249"/>
      <c r="R255" s="249"/>
      <c r="S255" s="249"/>
      <c r="T255" s="250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1" t="s">
        <v>198</v>
      </c>
      <c r="AU255" s="251" t="s">
        <v>90</v>
      </c>
      <c r="AV255" s="14" t="s">
        <v>192</v>
      </c>
      <c r="AW255" s="14" t="s">
        <v>42</v>
      </c>
      <c r="AX255" s="14" t="s">
        <v>88</v>
      </c>
      <c r="AY255" s="251" t="s">
        <v>186</v>
      </c>
    </row>
    <row r="256" s="2" customFormat="1" ht="16.5" customHeight="1">
      <c r="A256" s="41"/>
      <c r="B256" s="42"/>
      <c r="C256" s="210" t="s">
        <v>403</v>
      </c>
      <c r="D256" s="210" t="s">
        <v>188</v>
      </c>
      <c r="E256" s="211" t="s">
        <v>404</v>
      </c>
      <c r="F256" s="212" t="s">
        <v>405</v>
      </c>
      <c r="G256" s="213" t="s">
        <v>117</v>
      </c>
      <c r="H256" s="214">
        <v>270</v>
      </c>
      <c r="I256" s="215"/>
      <c r="J256" s="216">
        <f>ROUND(I256*H256,2)</f>
        <v>0</v>
      </c>
      <c r="K256" s="212" t="s">
        <v>191</v>
      </c>
      <c r="L256" s="47"/>
      <c r="M256" s="217" t="s">
        <v>41</v>
      </c>
      <c r="N256" s="218" t="s">
        <v>51</v>
      </c>
      <c r="O256" s="87"/>
      <c r="P256" s="219">
        <f>O256*H256</f>
        <v>0</v>
      </c>
      <c r="Q256" s="219">
        <v>0.15539952000000001</v>
      </c>
      <c r="R256" s="219">
        <f>Q256*H256</f>
        <v>41.957870400000004</v>
      </c>
      <c r="S256" s="219">
        <v>0</v>
      </c>
      <c r="T256" s="220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1" t="s">
        <v>192</v>
      </c>
      <c r="AT256" s="221" t="s">
        <v>188</v>
      </c>
      <c r="AU256" s="221" t="s">
        <v>90</v>
      </c>
      <c r="AY256" s="19" t="s">
        <v>186</v>
      </c>
      <c r="BE256" s="222">
        <f>IF(N256="základní",J256,0)</f>
        <v>0</v>
      </c>
      <c r="BF256" s="222">
        <f>IF(N256="snížená",J256,0)</f>
        <v>0</v>
      </c>
      <c r="BG256" s="222">
        <f>IF(N256="zákl. přenesená",J256,0)</f>
        <v>0</v>
      </c>
      <c r="BH256" s="222">
        <f>IF(N256="sníž. přenesená",J256,0)</f>
        <v>0</v>
      </c>
      <c r="BI256" s="222">
        <f>IF(N256="nulová",J256,0)</f>
        <v>0</v>
      </c>
      <c r="BJ256" s="19" t="s">
        <v>88</v>
      </c>
      <c r="BK256" s="222">
        <f>ROUND(I256*H256,2)</f>
        <v>0</v>
      </c>
      <c r="BL256" s="19" t="s">
        <v>192</v>
      </c>
      <c r="BM256" s="221" t="s">
        <v>406</v>
      </c>
    </row>
    <row r="257" s="2" customFormat="1">
      <c r="A257" s="41"/>
      <c r="B257" s="42"/>
      <c r="C257" s="43"/>
      <c r="D257" s="223" t="s">
        <v>194</v>
      </c>
      <c r="E257" s="43"/>
      <c r="F257" s="224" t="s">
        <v>407</v>
      </c>
      <c r="G257" s="43"/>
      <c r="H257" s="43"/>
      <c r="I257" s="225"/>
      <c r="J257" s="43"/>
      <c r="K257" s="43"/>
      <c r="L257" s="47"/>
      <c r="M257" s="226"/>
      <c r="N257" s="227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19" t="s">
        <v>194</v>
      </c>
      <c r="AU257" s="19" t="s">
        <v>90</v>
      </c>
    </row>
    <row r="258" s="2" customFormat="1">
      <c r="A258" s="41"/>
      <c r="B258" s="42"/>
      <c r="C258" s="43"/>
      <c r="D258" s="228" t="s">
        <v>196</v>
      </c>
      <c r="E258" s="43"/>
      <c r="F258" s="229" t="s">
        <v>408</v>
      </c>
      <c r="G258" s="43"/>
      <c r="H258" s="43"/>
      <c r="I258" s="225"/>
      <c r="J258" s="43"/>
      <c r="K258" s="43"/>
      <c r="L258" s="47"/>
      <c r="M258" s="226"/>
      <c r="N258" s="227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19" t="s">
        <v>196</v>
      </c>
      <c r="AU258" s="19" t="s">
        <v>90</v>
      </c>
    </row>
    <row r="259" s="13" customFormat="1">
      <c r="A259" s="13"/>
      <c r="B259" s="230"/>
      <c r="C259" s="231"/>
      <c r="D259" s="223" t="s">
        <v>198</v>
      </c>
      <c r="E259" s="232" t="s">
        <v>41</v>
      </c>
      <c r="F259" s="233" t="s">
        <v>409</v>
      </c>
      <c r="G259" s="231"/>
      <c r="H259" s="234">
        <v>270</v>
      </c>
      <c r="I259" s="235"/>
      <c r="J259" s="231"/>
      <c r="K259" s="231"/>
      <c r="L259" s="236"/>
      <c r="M259" s="237"/>
      <c r="N259" s="238"/>
      <c r="O259" s="238"/>
      <c r="P259" s="238"/>
      <c r="Q259" s="238"/>
      <c r="R259" s="238"/>
      <c r="S259" s="238"/>
      <c r="T259" s="23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0" t="s">
        <v>198</v>
      </c>
      <c r="AU259" s="240" t="s">
        <v>90</v>
      </c>
      <c r="AV259" s="13" t="s">
        <v>90</v>
      </c>
      <c r="AW259" s="13" t="s">
        <v>42</v>
      </c>
      <c r="AX259" s="13" t="s">
        <v>80</v>
      </c>
      <c r="AY259" s="240" t="s">
        <v>186</v>
      </c>
    </row>
    <row r="260" s="14" customFormat="1">
      <c r="A260" s="14"/>
      <c r="B260" s="241"/>
      <c r="C260" s="242"/>
      <c r="D260" s="223" t="s">
        <v>198</v>
      </c>
      <c r="E260" s="243" t="s">
        <v>126</v>
      </c>
      <c r="F260" s="244" t="s">
        <v>200</v>
      </c>
      <c r="G260" s="242"/>
      <c r="H260" s="245">
        <v>270</v>
      </c>
      <c r="I260" s="246"/>
      <c r="J260" s="242"/>
      <c r="K260" s="242"/>
      <c r="L260" s="247"/>
      <c r="M260" s="248"/>
      <c r="N260" s="249"/>
      <c r="O260" s="249"/>
      <c r="P260" s="249"/>
      <c r="Q260" s="249"/>
      <c r="R260" s="249"/>
      <c r="S260" s="249"/>
      <c r="T260" s="250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1" t="s">
        <v>198</v>
      </c>
      <c r="AU260" s="251" t="s">
        <v>90</v>
      </c>
      <c r="AV260" s="14" t="s">
        <v>192</v>
      </c>
      <c r="AW260" s="14" t="s">
        <v>42</v>
      </c>
      <c r="AX260" s="14" t="s">
        <v>88</v>
      </c>
      <c r="AY260" s="251" t="s">
        <v>186</v>
      </c>
    </row>
    <row r="261" s="2" customFormat="1" ht="16.5" customHeight="1">
      <c r="A261" s="41"/>
      <c r="B261" s="42"/>
      <c r="C261" s="262" t="s">
        <v>410</v>
      </c>
      <c r="D261" s="262" t="s">
        <v>295</v>
      </c>
      <c r="E261" s="263" t="s">
        <v>411</v>
      </c>
      <c r="F261" s="264" t="s">
        <v>412</v>
      </c>
      <c r="G261" s="265" t="s">
        <v>117</v>
      </c>
      <c r="H261" s="266">
        <v>177.97499999999999</v>
      </c>
      <c r="I261" s="267"/>
      <c r="J261" s="268">
        <f>ROUND(I261*H261,2)</f>
        <v>0</v>
      </c>
      <c r="K261" s="264" t="s">
        <v>191</v>
      </c>
      <c r="L261" s="269"/>
      <c r="M261" s="270" t="s">
        <v>41</v>
      </c>
      <c r="N261" s="271" t="s">
        <v>51</v>
      </c>
      <c r="O261" s="87"/>
      <c r="P261" s="219">
        <f>O261*H261</f>
        <v>0</v>
      </c>
      <c r="Q261" s="219">
        <v>0.080000000000000002</v>
      </c>
      <c r="R261" s="219">
        <f>Q261*H261</f>
        <v>14.238</v>
      </c>
      <c r="S261" s="219">
        <v>0</v>
      </c>
      <c r="T261" s="220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1" t="s">
        <v>245</v>
      </c>
      <c r="AT261" s="221" t="s">
        <v>295</v>
      </c>
      <c r="AU261" s="221" t="s">
        <v>90</v>
      </c>
      <c r="AY261" s="19" t="s">
        <v>186</v>
      </c>
      <c r="BE261" s="222">
        <f>IF(N261="základní",J261,0)</f>
        <v>0</v>
      </c>
      <c r="BF261" s="222">
        <f>IF(N261="snížená",J261,0)</f>
        <v>0</v>
      </c>
      <c r="BG261" s="222">
        <f>IF(N261="zákl. přenesená",J261,0)</f>
        <v>0</v>
      </c>
      <c r="BH261" s="222">
        <f>IF(N261="sníž. přenesená",J261,0)</f>
        <v>0</v>
      </c>
      <c r="BI261" s="222">
        <f>IF(N261="nulová",J261,0)</f>
        <v>0</v>
      </c>
      <c r="BJ261" s="19" t="s">
        <v>88</v>
      </c>
      <c r="BK261" s="222">
        <f>ROUND(I261*H261,2)</f>
        <v>0</v>
      </c>
      <c r="BL261" s="19" t="s">
        <v>192</v>
      </c>
      <c r="BM261" s="221" t="s">
        <v>413</v>
      </c>
    </row>
    <row r="262" s="2" customFormat="1">
      <c r="A262" s="41"/>
      <c r="B262" s="42"/>
      <c r="C262" s="43"/>
      <c r="D262" s="223" t="s">
        <v>194</v>
      </c>
      <c r="E262" s="43"/>
      <c r="F262" s="224" t="s">
        <v>412</v>
      </c>
      <c r="G262" s="43"/>
      <c r="H262" s="43"/>
      <c r="I262" s="225"/>
      <c r="J262" s="43"/>
      <c r="K262" s="43"/>
      <c r="L262" s="47"/>
      <c r="M262" s="226"/>
      <c r="N262" s="227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19" t="s">
        <v>194</v>
      </c>
      <c r="AU262" s="19" t="s">
        <v>90</v>
      </c>
    </row>
    <row r="263" s="13" customFormat="1">
      <c r="A263" s="13"/>
      <c r="B263" s="230"/>
      <c r="C263" s="231"/>
      <c r="D263" s="223" t="s">
        <v>198</v>
      </c>
      <c r="E263" s="232" t="s">
        <v>41</v>
      </c>
      <c r="F263" s="233" t="s">
        <v>414</v>
      </c>
      <c r="G263" s="231"/>
      <c r="H263" s="234">
        <v>167</v>
      </c>
      <c r="I263" s="235"/>
      <c r="J263" s="231"/>
      <c r="K263" s="231"/>
      <c r="L263" s="236"/>
      <c r="M263" s="237"/>
      <c r="N263" s="238"/>
      <c r="O263" s="238"/>
      <c r="P263" s="238"/>
      <c r="Q263" s="238"/>
      <c r="R263" s="238"/>
      <c r="S263" s="238"/>
      <c r="T263" s="239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0" t="s">
        <v>198</v>
      </c>
      <c r="AU263" s="240" t="s">
        <v>90</v>
      </c>
      <c r="AV263" s="13" t="s">
        <v>90</v>
      </c>
      <c r="AW263" s="13" t="s">
        <v>42</v>
      </c>
      <c r="AX263" s="13" t="s">
        <v>80</v>
      </c>
      <c r="AY263" s="240" t="s">
        <v>186</v>
      </c>
    </row>
    <row r="264" s="13" customFormat="1">
      <c r="A264" s="13"/>
      <c r="B264" s="230"/>
      <c r="C264" s="231"/>
      <c r="D264" s="223" t="s">
        <v>198</v>
      </c>
      <c r="E264" s="232" t="s">
        <v>41</v>
      </c>
      <c r="F264" s="233" t="s">
        <v>415</v>
      </c>
      <c r="G264" s="231"/>
      <c r="H264" s="234">
        <v>2.5</v>
      </c>
      <c r="I264" s="235"/>
      <c r="J264" s="231"/>
      <c r="K264" s="231"/>
      <c r="L264" s="236"/>
      <c r="M264" s="237"/>
      <c r="N264" s="238"/>
      <c r="O264" s="238"/>
      <c r="P264" s="238"/>
      <c r="Q264" s="238"/>
      <c r="R264" s="238"/>
      <c r="S264" s="238"/>
      <c r="T264" s="239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0" t="s">
        <v>198</v>
      </c>
      <c r="AU264" s="240" t="s">
        <v>90</v>
      </c>
      <c r="AV264" s="13" t="s">
        <v>90</v>
      </c>
      <c r="AW264" s="13" t="s">
        <v>42</v>
      </c>
      <c r="AX264" s="13" t="s">
        <v>80</v>
      </c>
      <c r="AY264" s="240" t="s">
        <v>186</v>
      </c>
    </row>
    <row r="265" s="16" customFormat="1">
      <c r="A265" s="16"/>
      <c r="B265" s="273"/>
      <c r="C265" s="274"/>
      <c r="D265" s="223" t="s">
        <v>198</v>
      </c>
      <c r="E265" s="275" t="s">
        <v>129</v>
      </c>
      <c r="F265" s="276" t="s">
        <v>416</v>
      </c>
      <c r="G265" s="274"/>
      <c r="H265" s="277">
        <v>169.5</v>
      </c>
      <c r="I265" s="278"/>
      <c r="J265" s="274"/>
      <c r="K265" s="274"/>
      <c r="L265" s="279"/>
      <c r="M265" s="280"/>
      <c r="N265" s="281"/>
      <c r="O265" s="281"/>
      <c r="P265" s="281"/>
      <c r="Q265" s="281"/>
      <c r="R265" s="281"/>
      <c r="S265" s="281"/>
      <c r="T265" s="282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T265" s="283" t="s">
        <v>198</v>
      </c>
      <c r="AU265" s="283" t="s">
        <v>90</v>
      </c>
      <c r="AV265" s="16" t="s">
        <v>207</v>
      </c>
      <c r="AW265" s="16" t="s">
        <v>42</v>
      </c>
      <c r="AX265" s="16" t="s">
        <v>80</v>
      </c>
      <c r="AY265" s="283" t="s">
        <v>186</v>
      </c>
    </row>
    <row r="266" s="13" customFormat="1">
      <c r="A266" s="13"/>
      <c r="B266" s="230"/>
      <c r="C266" s="231"/>
      <c r="D266" s="223" t="s">
        <v>198</v>
      </c>
      <c r="E266" s="232" t="s">
        <v>41</v>
      </c>
      <c r="F266" s="233" t="s">
        <v>417</v>
      </c>
      <c r="G266" s="231"/>
      <c r="H266" s="234">
        <v>8.4749999999999996</v>
      </c>
      <c r="I266" s="235"/>
      <c r="J266" s="231"/>
      <c r="K266" s="231"/>
      <c r="L266" s="236"/>
      <c r="M266" s="237"/>
      <c r="N266" s="238"/>
      <c r="O266" s="238"/>
      <c r="P266" s="238"/>
      <c r="Q266" s="238"/>
      <c r="R266" s="238"/>
      <c r="S266" s="238"/>
      <c r="T266" s="239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0" t="s">
        <v>198</v>
      </c>
      <c r="AU266" s="240" t="s">
        <v>90</v>
      </c>
      <c r="AV266" s="13" t="s">
        <v>90</v>
      </c>
      <c r="AW266" s="13" t="s">
        <v>42</v>
      </c>
      <c r="AX266" s="13" t="s">
        <v>80</v>
      </c>
      <c r="AY266" s="240" t="s">
        <v>186</v>
      </c>
    </row>
    <row r="267" s="14" customFormat="1">
      <c r="A267" s="14"/>
      <c r="B267" s="241"/>
      <c r="C267" s="242"/>
      <c r="D267" s="223" t="s">
        <v>198</v>
      </c>
      <c r="E267" s="243" t="s">
        <v>41</v>
      </c>
      <c r="F267" s="244" t="s">
        <v>200</v>
      </c>
      <c r="G267" s="242"/>
      <c r="H267" s="245">
        <v>177.97499999999999</v>
      </c>
      <c r="I267" s="246"/>
      <c r="J267" s="242"/>
      <c r="K267" s="242"/>
      <c r="L267" s="247"/>
      <c r="M267" s="248"/>
      <c r="N267" s="249"/>
      <c r="O267" s="249"/>
      <c r="P267" s="249"/>
      <c r="Q267" s="249"/>
      <c r="R267" s="249"/>
      <c r="S267" s="249"/>
      <c r="T267" s="250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1" t="s">
        <v>198</v>
      </c>
      <c r="AU267" s="251" t="s">
        <v>90</v>
      </c>
      <c r="AV267" s="14" t="s">
        <v>192</v>
      </c>
      <c r="AW267" s="14" t="s">
        <v>42</v>
      </c>
      <c r="AX267" s="14" t="s">
        <v>88</v>
      </c>
      <c r="AY267" s="251" t="s">
        <v>186</v>
      </c>
    </row>
    <row r="268" s="2" customFormat="1" ht="16.5" customHeight="1">
      <c r="A268" s="41"/>
      <c r="B268" s="42"/>
      <c r="C268" s="262" t="s">
        <v>418</v>
      </c>
      <c r="D268" s="262" t="s">
        <v>295</v>
      </c>
      <c r="E268" s="263" t="s">
        <v>419</v>
      </c>
      <c r="F268" s="264" t="s">
        <v>420</v>
      </c>
      <c r="G268" s="265" t="s">
        <v>117</v>
      </c>
      <c r="H268" s="266">
        <v>80.325000000000003</v>
      </c>
      <c r="I268" s="267"/>
      <c r="J268" s="268">
        <f>ROUND(I268*H268,2)</f>
        <v>0</v>
      </c>
      <c r="K268" s="264" t="s">
        <v>191</v>
      </c>
      <c r="L268" s="269"/>
      <c r="M268" s="270" t="s">
        <v>41</v>
      </c>
      <c r="N268" s="271" t="s">
        <v>51</v>
      </c>
      <c r="O268" s="87"/>
      <c r="P268" s="219">
        <f>O268*H268</f>
        <v>0</v>
      </c>
      <c r="Q268" s="219">
        <v>0.055</v>
      </c>
      <c r="R268" s="219">
        <f>Q268*H268</f>
        <v>4.4178750000000004</v>
      </c>
      <c r="S268" s="219">
        <v>0</v>
      </c>
      <c r="T268" s="22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1" t="s">
        <v>245</v>
      </c>
      <c r="AT268" s="221" t="s">
        <v>295</v>
      </c>
      <c r="AU268" s="221" t="s">
        <v>90</v>
      </c>
      <c r="AY268" s="19" t="s">
        <v>186</v>
      </c>
      <c r="BE268" s="222">
        <f>IF(N268="základní",J268,0)</f>
        <v>0</v>
      </c>
      <c r="BF268" s="222">
        <f>IF(N268="snížená",J268,0)</f>
        <v>0</v>
      </c>
      <c r="BG268" s="222">
        <f>IF(N268="zákl. přenesená",J268,0)</f>
        <v>0</v>
      </c>
      <c r="BH268" s="222">
        <f>IF(N268="sníž. přenesená",J268,0)</f>
        <v>0</v>
      </c>
      <c r="BI268" s="222">
        <f>IF(N268="nulová",J268,0)</f>
        <v>0</v>
      </c>
      <c r="BJ268" s="19" t="s">
        <v>88</v>
      </c>
      <c r="BK268" s="222">
        <f>ROUND(I268*H268,2)</f>
        <v>0</v>
      </c>
      <c r="BL268" s="19" t="s">
        <v>192</v>
      </c>
      <c r="BM268" s="221" t="s">
        <v>421</v>
      </c>
    </row>
    <row r="269" s="2" customFormat="1">
      <c r="A269" s="41"/>
      <c r="B269" s="42"/>
      <c r="C269" s="43"/>
      <c r="D269" s="223" t="s">
        <v>194</v>
      </c>
      <c r="E269" s="43"/>
      <c r="F269" s="224" t="s">
        <v>420</v>
      </c>
      <c r="G269" s="43"/>
      <c r="H269" s="43"/>
      <c r="I269" s="225"/>
      <c r="J269" s="43"/>
      <c r="K269" s="43"/>
      <c r="L269" s="47"/>
      <c r="M269" s="226"/>
      <c r="N269" s="227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19" t="s">
        <v>194</v>
      </c>
      <c r="AU269" s="19" t="s">
        <v>90</v>
      </c>
    </row>
    <row r="270" s="13" customFormat="1">
      <c r="A270" s="13"/>
      <c r="B270" s="230"/>
      <c r="C270" s="231"/>
      <c r="D270" s="223" t="s">
        <v>198</v>
      </c>
      <c r="E270" s="232" t="s">
        <v>41</v>
      </c>
      <c r="F270" s="233" t="s">
        <v>422</v>
      </c>
      <c r="G270" s="231"/>
      <c r="H270" s="234">
        <v>38.5</v>
      </c>
      <c r="I270" s="235"/>
      <c r="J270" s="231"/>
      <c r="K270" s="231"/>
      <c r="L270" s="236"/>
      <c r="M270" s="237"/>
      <c r="N270" s="238"/>
      <c r="O270" s="238"/>
      <c r="P270" s="238"/>
      <c r="Q270" s="238"/>
      <c r="R270" s="238"/>
      <c r="S270" s="238"/>
      <c r="T270" s="23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0" t="s">
        <v>198</v>
      </c>
      <c r="AU270" s="240" t="s">
        <v>90</v>
      </c>
      <c r="AV270" s="13" t="s">
        <v>90</v>
      </c>
      <c r="AW270" s="13" t="s">
        <v>42</v>
      </c>
      <c r="AX270" s="13" t="s">
        <v>80</v>
      </c>
      <c r="AY270" s="240" t="s">
        <v>186</v>
      </c>
    </row>
    <row r="271" s="13" customFormat="1">
      <c r="A271" s="13"/>
      <c r="B271" s="230"/>
      <c r="C271" s="231"/>
      <c r="D271" s="223" t="s">
        <v>198</v>
      </c>
      <c r="E271" s="232" t="s">
        <v>41</v>
      </c>
      <c r="F271" s="233" t="s">
        <v>423</v>
      </c>
      <c r="G271" s="231"/>
      <c r="H271" s="234">
        <v>38</v>
      </c>
      <c r="I271" s="235"/>
      <c r="J271" s="231"/>
      <c r="K271" s="231"/>
      <c r="L271" s="236"/>
      <c r="M271" s="237"/>
      <c r="N271" s="238"/>
      <c r="O271" s="238"/>
      <c r="P271" s="238"/>
      <c r="Q271" s="238"/>
      <c r="R271" s="238"/>
      <c r="S271" s="238"/>
      <c r="T271" s="239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0" t="s">
        <v>198</v>
      </c>
      <c r="AU271" s="240" t="s">
        <v>90</v>
      </c>
      <c r="AV271" s="13" t="s">
        <v>90</v>
      </c>
      <c r="AW271" s="13" t="s">
        <v>42</v>
      </c>
      <c r="AX271" s="13" t="s">
        <v>80</v>
      </c>
      <c r="AY271" s="240" t="s">
        <v>186</v>
      </c>
    </row>
    <row r="272" s="16" customFormat="1">
      <c r="A272" s="16"/>
      <c r="B272" s="273"/>
      <c r="C272" s="274"/>
      <c r="D272" s="223" t="s">
        <v>198</v>
      </c>
      <c r="E272" s="275" t="s">
        <v>120</v>
      </c>
      <c r="F272" s="276" t="s">
        <v>416</v>
      </c>
      <c r="G272" s="274"/>
      <c r="H272" s="277">
        <v>76.5</v>
      </c>
      <c r="I272" s="278"/>
      <c r="J272" s="274"/>
      <c r="K272" s="274"/>
      <c r="L272" s="279"/>
      <c r="M272" s="280"/>
      <c r="N272" s="281"/>
      <c r="O272" s="281"/>
      <c r="P272" s="281"/>
      <c r="Q272" s="281"/>
      <c r="R272" s="281"/>
      <c r="S272" s="281"/>
      <c r="T272" s="282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T272" s="283" t="s">
        <v>198</v>
      </c>
      <c r="AU272" s="283" t="s">
        <v>90</v>
      </c>
      <c r="AV272" s="16" t="s">
        <v>207</v>
      </c>
      <c r="AW272" s="16" t="s">
        <v>42</v>
      </c>
      <c r="AX272" s="16" t="s">
        <v>80</v>
      </c>
      <c r="AY272" s="283" t="s">
        <v>186</v>
      </c>
    </row>
    <row r="273" s="13" customFormat="1">
      <c r="A273" s="13"/>
      <c r="B273" s="230"/>
      <c r="C273" s="231"/>
      <c r="D273" s="223" t="s">
        <v>198</v>
      </c>
      <c r="E273" s="232" t="s">
        <v>41</v>
      </c>
      <c r="F273" s="233" t="s">
        <v>424</v>
      </c>
      <c r="G273" s="231"/>
      <c r="H273" s="234">
        <v>3.8250000000000002</v>
      </c>
      <c r="I273" s="235"/>
      <c r="J273" s="231"/>
      <c r="K273" s="231"/>
      <c r="L273" s="236"/>
      <c r="M273" s="237"/>
      <c r="N273" s="238"/>
      <c r="O273" s="238"/>
      <c r="P273" s="238"/>
      <c r="Q273" s="238"/>
      <c r="R273" s="238"/>
      <c r="S273" s="238"/>
      <c r="T273" s="23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0" t="s">
        <v>198</v>
      </c>
      <c r="AU273" s="240" t="s">
        <v>90</v>
      </c>
      <c r="AV273" s="13" t="s">
        <v>90</v>
      </c>
      <c r="AW273" s="13" t="s">
        <v>42</v>
      </c>
      <c r="AX273" s="13" t="s">
        <v>80</v>
      </c>
      <c r="AY273" s="240" t="s">
        <v>186</v>
      </c>
    </row>
    <row r="274" s="14" customFormat="1">
      <c r="A274" s="14"/>
      <c r="B274" s="241"/>
      <c r="C274" s="242"/>
      <c r="D274" s="223" t="s">
        <v>198</v>
      </c>
      <c r="E274" s="243" t="s">
        <v>41</v>
      </c>
      <c r="F274" s="244" t="s">
        <v>200</v>
      </c>
      <c r="G274" s="242"/>
      <c r="H274" s="245">
        <v>80.325000000000003</v>
      </c>
      <c r="I274" s="246"/>
      <c r="J274" s="242"/>
      <c r="K274" s="242"/>
      <c r="L274" s="247"/>
      <c r="M274" s="248"/>
      <c r="N274" s="249"/>
      <c r="O274" s="249"/>
      <c r="P274" s="249"/>
      <c r="Q274" s="249"/>
      <c r="R274" s="249"/>
      <c r="S274" s="249"/>
      <c r="T274" s="250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1" t="s">
        <v>198</v>
      </c>
      <c r="AU274" s="251" t="s">
        <v>90</v>
      </c>
      <c r="AV274" s="14" t="s">
        <v>192</v>
      </c>
      <c r="AW274" s="14" t="s">
        <v>42</v>
      </c>
      <c r="AX274" s="14" t="s">
        <v>88</v>
      </c>
      <c r="AY274" s="251" t="s">
        <v>186</v>
      </c>
    </row>
    <row r="275" s="2" customFormat="1" ht="16.5" customHeight="1">
      <c r="A275" s="41"/>
      <c r="B275" s="42"/>
      <c r="C275" s="262" t="s">
        <v>425</v>
      </c>
      <c r="D275" s="262" t="s">
        <v>295</v>
      </c>
      <c r="E275" s="263" t="s">
        <v>426</v>
      </c>
      <c r="F275" s="264" t="s">
        <v>427</v>
      </c>
      <c r="G275" s="265" t="s">
        <v>117</v>
      </c>
      <c r="H275" s="266">
        <v>25.199999999999999</v>
      </c>
      <c r="I275" s="267"/>
      <c r="J275" s="268">
        <f>ROUND(I275*H275,2)</f>
        <v>0</v>
      </c>
      <c r="K275" s="264" t="s">
        <v>191</v>
      </c>
      <c r="L275" s="269"/>
      <c r="M275" s="270" t="s">
        <v>41</v>
      </c>
      <c r="N275" s="271" t="s">
        <v>51</v>
      </c>
      <c r="O275" s="87"/>
      <c r="P275" s="219">
        <f>O275*H275</f>
        <v>0</v>
      </c>
      <c r="Q275" s="219">
        <v>0.065670000000000006</v>
      </c>
      <c r="R275" s="219">
        <f>Q275*H275</f>
        <v>1.654884</v>
      </c>
      <c r="S275" s="219">
        <v>0</v>
      </c>
      <c r="T275" s="22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1" t="s">
        <v>245</v>
      </c>
      <c r="AT275" s="221" t="s">
        <v>295</v>
      </c>
      <c r="AU275" s="221" t="s">
        <v>90</v>
      </c>
      <c r="AY275" s="19" t="s">
        <v>186</v>
      </c>
      <c r="BE275" s="222">
        <f>IF(N275="základní",J275,0)</f>
        <v>0</v>
      </c>
      <c r="BF275" s="222">
        <f>IF(N275="snížená",J275,0)</f>
        <v>0</v>
      </c>
      <c r="BG275" s="222">
        <f>IF(N275="zákl. přenesená",J275,0)</f>
        <v>0</v>
      </c>
      <c r="BH275" s="222">
        <f>IF(N275="sníž. přenesená",J275,0)</f>
        <v>0</v>
      </c>
      <c r="BI275" s="222">
        <f>IF(N275="nulová",J275,0)</f>
        <v>0</v>
      </c>
      <c r="BJ275" s="19" t="s">
        <v>88</v>
      </c>
      <c r="BK275" s="222">
        <f>ROUND(I275*H275,2)</f>
        <v>0</v>
      </c>
      <c r="BL275" s="19" t="s">
        <v>192</v>
      </c>
      <c r="BM275" s="221" t="s">
        <v>428</v>
      </c>
    </row>
    <row r="276" s="2" customFormat="1">
      <c r="A276" s="41"/>
      <c r="B276" s="42"/>
      <c r="C276" s="43"/>
      <c r="D276" s="223" t="s">
        <v>194</v>
      </c>
      <c r="E276" s="43"/>
      <c r="F276" s="224" t="s">
        <v>427</v>
      </c>
      <c r="G276" s="43"/>
      <c r="H276" s="43"/>
      <c r="I276" s="225"/>
      <c r="J276" s="43"/>
      <c r="K276" s="43"/>
      <c r="L276" s="47"/>
      <c r="M276" s="226"/>
      <c r="N276" s="227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19" t="s">
        <v>194</v>
      </c>
      <c r="AU276" s="19" t="s">
        <v>90</v>
      </c>
    </row>
    <row r="277" s="13" customFormat="1">
      <c r="A277" s="13"/>
      <c r="B277" s="230"/>
      <c r="C277" s="231"/>
      <c r="D277" s="223" t="s">
        <v>198</v>
      </c>
      <c r="E277" s="232" t="s">
        <v>41</v>
      </c>
      <c r="F277" s="233" t="s">
        <v>429</v>
      </c>
      <c r="G277" s="231"/>
      <c r="H277" s="234">
        <v>13</v>
      </c>
      <c r="I277" s="235"/>
      <c r="J277" s="231"/>
      <c r="K277" s="231"/>
      <c r="L277" s="236"/>
      <c r="M277" s="237"/>
      <c r="N277" s="238"/>
      <c r="O277" s="238"/>
      <c r="P277" s="238"/>
      <c r="Q277" s="238"/>
      <c r="R277" s="238"/>
      <c r="S277" s="238"/>
      <c r="T277" s="239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0" t="s">
        <v>198</v>
      </c>
      <c r="AU277" s="240" t="s">
        <v>90</v>
      </c>
      <c r="AV277" s="13" t="s">
        <v>90</v>
      </c>
      <c r="AW277" s="13" t="s">
        <v>42</v>
      </c>
      <c r="AX277" s="13" t="s">
        <v>80</v>
      </c>
      <c r="AY277" s="240" t="s">
        <v>186</v>
      </c>
    </row>
    <row r="278" s="13" customFormat="1">
      <c r="A278" s="13"/>
      <c r="B278" s="230"/>
      <c r="C278" s="231"/>
      <c r="D278" s="223" t="s">
        <v>198</v>
      </c>
      <c r="E278" s="232" t="s">
        <v>41</v>
      </c>
      <c r="F278" s="233" t="s">
        <v>430</v>
      </c>
      <c r="G278" s="231"/>
      <c r="H278" s="234">
        <v>11</v>
      </c>
      <c r="I278" s="235"/>
      <c r="J278" s="231"/>
      <c r="K278" s="231"/>
      <c r="L278" s="236"/>
      <c r="M278" s="237"/>
      <c r="N278" s="238"/>
      <c r="O278" s="238"/>
      <c r="P278" s="238"/>
      <c r="Q278" s="238"/>
      <c r="R278" s="238"/>
      <c r="S278" s="238"/>
      <c r="T278" s="239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0" t="s">
        <v>198</v>
      </c>
      <c r="AU278" s="240" t="s">
        <v>90</v>
      </c>
      <c r="AV278" s="13" t="s">
        <v>90</v>
      </c>
      <c r="AW278" s="13" t="s">
        <v>42</v>
      </c>
      <c r="AX278" s="13" t="s">
        <v>80</v>
      </c>
      <c r="AY278" s="240" t="s">
        <v>186</v>
      </c>
    </row>
    <row r="279" s="16" customFormat="1">
      <c r="A279" s="16"/>
      <c r="B279" s="273"/>
      <c r="C279" s="274"/>
      <c r="D279" s="223" t="s">
        <v>198</v>
      </c>
      <c r="E279" s="275" t="s">
        <v>123</v>
      </c>
      <c r="F279" s="276" t="s">
        <v>416</v>
      </c>
      <c r="G279" s="274"/>
      <c r="H279" s="277">
        <v>24</v>
      </c>
      <c r="I279" s="278"/>
      <c r="J279" s="274"/>
      <c r="K279" s="274"/>
      <c r="L279" s="279"/>
      <c r="M279" s="280"/>
      <c r="N279" s="281"/>
      <c r="O279" s="281"/>
      <c r="P279" s="281"/>
      <c r="Q279" s="281"/>
      <c r="R279" s="281"/>
      <c r="S279" s="281"/>
      <c r="T279" s="282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T279" s="283" t="s">
        <v>198</v>
      </c>
      <c r="AU279" s="283" t="s">
        <v>90</v>
      </c>
      <c r="AV279" s="16" t="s">
        <v>207</v>
      </c>
      <c r="AW279" s="16" t="s">
        <v>42</v>
      </c>
      <c r="AX279" s="16" t="s">
        <v>80</v>
      </c>
      <c r="AY279" s="283" t="s">
        <v>186</v>
      </c>
    </row>
    <row r="280" s="13" customFormat="1">
      <c r="A280" s="13"/>
      <c r="B280" s="230"/>
      <c r="C280" s="231"/>
      <c r="D280" s="223" t="s">
        <v>198</v>
      </c>
      <c r="E280" s="232" t="s">
        <v>41</v>
      </c>
      <c r="F280" s="233" t="s">
        <v>431</v>
      </c>
      <c r="G280" s="231"/>
      <c r="H280" s="234">
        <v>1.2</v>
      </c>
      <c r="I280" s="235"/>
      <c r="J280" s="231"/>
      <c r="K280" s="231"/>
      <c r="L280" s="236"/>
      <c r="M280" s="237"/>
      <c r="N280" s="238"/>
      <c r="O280" s="238"/>
      <c r="P280" s="238"/>
      <c r="Q280" s="238"/>
      <c r="R280" s="238"/>
      <c r="S280" s="238"/>
      <c r="T280" s="239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0" t="s">
        <v>198</v>
      </c>
      <c r="AU280" s="240" t="s">
        <v>90</v>
      </c>
      <c r="AV280" s="13" t="s">
        <v>90</v>
      </c>
      <c r="AW280" s="13" t="s">
        <v>42</v>
      </c>
      <c r="AX280" s="13" t="s">
        <v>80</v>
      </c>
      <c r="AY280" s="240" t="s">
        <v>186</v>
      </c>
    </row>
    <row r="281" s="14" customFormat="1">
      <c r="A281" s="14"/>
      <c r="B281" s="241"/>
      <c r="C281" s="242"/>
      <c r="D281" s="223" t="s">
        <v>198</v>
      </c>
      <c r="E281" s="243" t="s">
        <v>41</v>
      </c>
      <c r="F281" s="244" t="s">
        <v>200</v>
      </c>
      <c r="G281" s="242"/>
      <c r="H281" s="245">
        <v>25.199999999999999</v>
      </c>
      <c r="I281" s="246"/>
      <c r="J281" s="242"/>
      <c r="K281" s="242"/>
      <c r="L281" s="247"/>
      <c r="M281" s="248"/>
      <c r="N281" s="249"/>
      <c r="O281" s="249"/>
      <c r="P281" s="249"/>
      <c r="Q281" s="249"/>
      <c r="R281" s="249"/>
      <c r="S281" s="249"/>
      <c r="T281" s="250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1" t="s">
        <v>198</v>
      </c>
      <c r="AU281" s="251" t="s">
        <v>90</v>
      </c>
      <c r="AV281" s="14" t="s">
        <v>192</v>
      </c>
      <c r="AW281" s="14" t="s">
        <v>42</v>
      </c>
      <c r="AX281" s="14" t="s">
        <v>88</v>
      </c>
      <c r="AY281" s="251" t="s">
        <v>186</v>
      </c>
    </row>
    <row r="282" s="2" customFormat="1" ht="16.5" customHeight="1">
      <c r="A282" s="41"/>
      <c r="B282" s="42"/>
      <c r="C282" s="210" t="s">
        <v>432</v>
      </c>
      <c r="D282" s="210" t="s">
        <v>188</v>
      </c>
      <c r="E282" s="211" t="s">
        <v>433</v>
      </c>
      <c r="F282" s="212" t="s">
        <v>434</v>
      </c>
      <c r="G282" s="213" t="s">
        <v>117</v>
      </c>
      <c r="H282" s="214">
        <v>196</v>
      </c>
      <c r="I282" s="215"/>
      <c r="J282" s="216">
        <f>ROUND(I282*H282,2)</f>
        <v>0</v>
      </c>
      <c r="K282" s="212" t="s">
        <v>191</v>
      </c>
      <c r="L282" s="47"/>
      <c r="M282" s="217" t="s">
        <v>41</v>
      </c>
      <c r="N282" s="218" t="s">
        <v>51</v>
      </c>
      <c r="O282" s="87"/>
      <c r="P282" s="219">
        <f>O282*H282</f>
        <v>0</v>
      </c>
      <c r="Q282" s="219">
        <v>0.12949959999999999</v>
      </c>
      <c r="R282" s="219">
        <f>Q282*H282</f>
        <v>25.381921599999998</v>
      </c>
      <c r="S282" s="219">
        <v>0</v>
      </c>
      <c r="T282" s="220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1" t="s">
        <v>192</v>
      </c>
      <c r="AT282" s="221" t="s">
        <v>188</v>
      </c>
      <c r="AU282" s="221" t="s">
        <v>90</v>
      </c>
      <c r="AY282" s="19" t="s">
        <v>186</v>
      </c>
      <c r="BE282" s="222">
        <f>IF(N282="základní",J282,0)</f>
        <v>0</v>
      </c>
      <c r="BF282" s="222">
        <f>IF(N282="snížená",J282,0)</f>
        <v>0</v>
      </c>
      <c r="BG282" s="222">
        <f>IF(N282="zákl. přenesená",J282,0)</f>
        <v>0</v>
      </c>
      <c r="BH282" s="222">
        <f>IF(N282="sníž. přenesená",J282,0)</f>
        <v>0</v>
      </c>
      <c r="BI282" s="222">
        <f>IF(N282="nulová",J282,0)</f>
        <v>0</v>
      </c>
      <c r="BJ282" s="19" t="s">
        <v>88</v>
      </c>
      <c r="BK282" s="222">
        <f>ROUND(I282*H282,2)</f>
        <v>0</v>
      </c>
      <c r="BL282" s="19" t="s">
        <v>192</v>
      </c>
      <c r="BM282" s="221" t="s">
        <v>435</v>
      </c>
    </row>
    <row r="283" s="2" customFormat="1">
      <c r="A283" s="41"/>
      <c r="B283" s="42"/>
      <c r="C283" s="43"/>
      <c r="D283" s="223" t="s">
        <v>194</v>
      </c>
      <c r="E283" s="43"/>
      <c r="F283" s="224" t="s">
        <v>436</v>
      </c>
      <c r="G283" s="43"/>
      <c r="H283" s="43"/>
      <c r="I283" s="225"/>
      <c r="J283" s="43"/>
      <c r="K283" s="43"/>
      <c r="L283" s="47"/>
      <c r="M283" s="226"/>
      <c r="N283" s="227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19" t="s">
        <v>194</v>
      </c>
      <c r="AU283" s="19" t="s">
        <v>90</v>
      </c>
    </row>
    <row r="284" s="2" customFormat="1">
      <c r="A284" s="41"/>
      <c r="B284" s="42"/>
      <c r="C284" s="43"/>
      <c r="D284" s="228" t="s">
        <v>196</v>
      </c>
      <c r="E284" s="43"/>
      <c r="F284" s="229" t="s">
        <v>437</v>
      </c>
      <c r="G284" s="43"/>
      <c r="H284" s="43"/>
      <c r="I284" s="225"/>
      <c r="J284" s="43"/>
      <c r="K284" s="43"/>
      <c r="L284" s="47"/>
      <c r="M284" s="226"/>
      <c r="N284" s="227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19" t="s">
        <v>196</v>
      </c>
      <c r="AU284" s="19" t="s">
        <v>90</v>
      </c>
    </row>
    <row r="285" s="13" customFormat="1">
      <c r="A285" s="13"/>
      <c r="B285" s="230"/>
      <c r="C285" s="231"/>
      <c r="D285" s="223" t="s">
        <v>198</v>
      </c>
      <c r="E285" s="232" t="s">
        <v>41</v>
      </c>
      <c r="F285" s="233" t="s">
        <v>115</v>
      </c>
      <c r="G285" s="231"/>
      <c r="H285" s="234">
        <v>196</v>
      </c>
      <c r="I285" s="235"/>
      <c r="J285" s="231"/>
      <c r="K285" s="231"/>
      <c r="L285" s="236"/>
      <c r="M285" s="237"/>
      <c r="N285" s="238"/>
      <c r="O285" s="238"/>
      <c r="P285" s="238"/>
      <c r="Q285" s="238"/>
      <c r="R285" s="238"/>
      <c r="S285" s="238"/>
      <c r="T285" s="23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0" t="s">
        <v>198</v>
      </c>
      <c r="AU285" s="240" t="s">
        <v>90</v>
      </c>
      <c r="AV285" s="13" t="s">
        <v>90</v>
      </c>
      <c r="AW285" s="13" t="s">
        <v>42</v>
      </c>
      <c r="AX285" s="13" t="s">
        <v>80</v>
      </c>
      <c r="AY285" s="240" t="s">
        <v>186</v>
      </c>
    </row>
    <row r="286" s="14" customFormat="1">
      <c r="A286" s="14"/>
      <c r="B286" s="241"/>
      <c r="C286" s="242"/>
      <c r="D286" s="223" t="s">
        <v>198</v>
      </c>
      <c r="E286" s="243" t="s">
        <v>41</v>
      </c>
      <c r="F286" s="244" t="s">
        <v>200</v>
      </c>
      <c r="G286" s="242"/>
      <c r="H286" s="245">
        <v>196</v>
      </c>
      <c r="I286" s="246"/>
      <c r="J286" s="242"/>
      <c r="K286" s="242"/>
      <c r="L286" s="247"/>
      <c r="M286" s="248"/>
      <c r="N286" s="249"/>
      <c r="O286" s="249"/>
      <c r="P286" s="249"/>
      <c r="Q286" s="249"/>
      <c r="R286" s="249"/>
      <c r="S286" s="249"/>
      <c r="T286" s="250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1" t="s">
        <v>198</v>
      </c>
      <c r="AU286" s="251" t="s">
        <v>90</v>
      </c>
      <c r="AV286" s="14" t="s">
        <v>192</v>
      </c>
      <c r="AW286" s="14" t="s">
        <v>42</v>
      </c>
      <c r="AX286" s="14" t="s">
        <v>88</v>
      </c>
      <c r="AY286" s="251" t="s">
        <v>186</v>
      </c>
    </row>
    <row r="287" s="2" customFormat="1" ht="16.5" customHeight="1">
      <c r="A287" s="41"/>
      <c r="B287" s="42"/>
      <c r="C287" s="262" t="s">
        <v>438</v>
      </c>
      <c r="D287" s="262" t="s">
        <v>295</v>
      </c>
      <c r="E287" s="263" t="s">
        <v>439</v>
      </c>
      <c r="F287" s="264" t="s">
        <v>440</v>
      </c>
      <c r="G287" s="265" t="s">
        <v>117</v>
      </c>
      <c r="H287" s="266">
        <v>205.80000000000001</v>
      </c>
      <c r="I287" s="267"/>
      <c r="J287" s="268">
        <f>ROUND(I287*H287,2)</f>
        <v>0</v>
      </c>
      <c r="K287" s="264" t="s">
        <v>191</v>
      </c>
      <c r="L287" s="269"/>
      <c r="M287" s="270" t="s">
        <v>41</v>
      </c>
      <c r="N287" s="271" t="s">
        <v>51</v>
      </c>
      <c r="O287" s="87"/>
      <c r="P287" s="219">
        <f>O287*H287</f>
        <v>0</v>
      </c>
      <c r="Q287" s="219">
        <v>0.028000000000000001</v>
      </c>
      <c r="R287" s="219">
        <f>Q287*H287</f>
        <v>5.7624000000000004</v>
      </c>
      <c r="S287" s="219">
        <v>0</v>
      </c>
      <c r="T287" s="22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1" t="s">
        <v>245</v>
      </c>
      <c r="AT287" s="221" t="s">
        <v>295</v>
      </c>
      <c r="AU287" s="221" t="s">
        <v>90</v>
      </c>
      <c r="AY287" s="19" t="s">
        <v>186</v>
      </c>
      <c r="BE287" s="222">
        <f>IF(N287="základní",J287,0)</f>
        <v>0</v>
      </c>
      <c r="BF287" s="222">
        <f>IF(N287="snížená",J287,0)</f>
        <v>0</v>
      </c>
      <c r="BG287" s="222">
        <f>IF(N287="zákl. přenesená",J287,0)</f>
        <v>0</v>
      </c>
      <c r="BH287" s="222">
        <f>IF(N287="sníž. přenesená",J287,0)</f>
        <v>0</v>
      </c>
      <c r="BI287" s="222">
        <f>IF(N287="nulová",J287,0)</f>
        <v>0</v>
      </c>
      <c r="BJ287" s="19" t="s">
        <v>88</v>
      </c>
      <c r="BK287" s="222">
        <f>ROUND(I287*H287,2)</f>
        <v>0</v>
      </c>
      <c r="BL287" s="19" t="s">
        <v>192</v>
      </c>
      <c r="BM287" s="221" t="s">
        <v>441</v>
      </c>
    </row>
    <row r="288" s="2" customFormat="1">
      <c r="A288" s="41"/>
      <c r="B288" s="42"/>
      <c r="C288" s="43"/>
      <c r="D288" s="223" t="s">
        <v>194</v>
      </c>
      <c r="E288" s="43"/>
      <c r="F288" s="224" t="s">
        <v>440</v>
      </c>
      <c r="G288" s="43"/>
      <c r="H288" s="43"/>
      <c r="I288" s="225"/>
      <c r="J288" s="43"/>
      <c r="K288" s="43"/>
      <c r="L288" s="47"/>
      <c r="M288" s="226"/>
      <c r="N288" s="227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19" t="s">
        <v>194</v>
      </c>
      <c r="AU288" s="19" t="s">
        <v>90</v>
      </c>
    </row>
    <row r="289" s="13" customFormat="1">
      <c r="A289" s="13"/>
      <c r="B289" s="230"/>
      <c r="C289" s="231"/>
      <c r="D289" s="223" t="s">
        <v>198</v>
      </c>
      <c r="E289" s="232" t="s">
        <v>41</v>
      </c>
      <c r="F289" s="233" t="s">
        <v>442</v>
      </c>
      <c r="G289" s="231"/>
      <c r="H289" s="234">
        <v>196</v>
      </c>
      <c r="I289" s="235"/>
      <c r="J289" s="231"/>
      <c r="K289" s="231"/>
      <c r="L289" s="236"/>
      <c r="M289" s="237"/>
      <c r="N289" s="238"/>
      <c r="O289" s="238"/>
      <c r="P289" s="238"/>
      <c r="Q289" s="238"/>
      <c r="R289" s="238"/>
      <c r="S289" s="238"/>
      <c r="T289" s="239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0" t="s">
        <v>198</v>
      </c>
      <c r="AU289" s="240" t="s">
        <v>90</v>
      </c>
      <c r="AV289" s="13" t="s">
        <v>90</v>
      </c>
      <c r="AW289" s="13" t="s">
        <v>42</v>
      </c>
      <c r="AX289" s="13" t="s">
        <v>80</v>
      </c>
      <c r="AY289" s="240" t="s">
        <v>186</v>
      </c>
    </row>
    <row r="290" s="16" customFormat="1">
      <c r="A290" s="16"/>
      <c r="B290" s="273"/>
      <c r="C290" s="274"/>
      <c r="D290" s="223" t="s">
        <v>198</v>
      </c>
      <c r="E290" s="275" t="s">
        <v>115</v>
      </c>
      <c r="F290" s="276" t="s">
        <v>416</v>
      </c>
      <c r="G290" s="274"/>
      <c r="H290" s="277">
        <v>196</v>
      </c>
      <c r="I290" s="278"/>
      <c r="J290" s="274"/>
      <c r="K290" s="274"/>
      <c r="L290" s="279"/>
      <c r="M290" s="280"/>
      <c r="N290" s="281"/>
      <c r="O290" s="281"/>
      <c r="P290" s="281"/>
      <c r="Q290" s="281"/>
      <c r="R290" s="281"/>
      <c r="S290" s="281"/>
      <c r="T290" s="282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T290" s="283" t="s">
        <v>198</v>
      </c>
      <c r="AU290" s="283" t="s">
        <v>90</v>
      </c>
      <c r="AV290" s="16" t="s">
        <v>207</v>
      </c>
      <c r="AW290" s="16" t="s">
        <v>42</v>
      </c>
      <c r="AX290" s="16" t="s">
        <v>80</v>
      </c>
      <c r="AY290" s="283" t="s">
        <v>186</v>
      </c>
    </row>
    <row r="291" s="13" customFormat="1">
      <c r="A291" s="13"/>
      <c r="B291" s="230"/>
      <c r="C291" s="231"/>
      <c r="D291" s="223" t="s">
        <v>198</v>
      </c>
      <c r="E291" s="232" t="s">
        <v>41</v>
      </c>
      <c r="F291" s="233" t="s">
        <v>443</v>
      </c>
      <c r="G291" s="231"/>
      <c r="H291" s="234">
        <v>9.8000000000000007</v>
      </c>
      <c r="I291" s="235"/>
      <c r="J291" s="231"/>
      <c r="K291" s="231"/>
      <c r="L291" s="236"/>
      <c r="M291" s="237"/>
      <c r="N291" s="238"/>
      <c r="O291" s="238"/>
      <c r="P291" s="238"/>
      <c r="Q291" s="238"/>
      <c r="R291" s="238"/>
      <c r="S291" s="238"/>
      <c r="T291" s="239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0" t="s">
        <v>198</v>
      </c>
      <c r="AU291" s="240" t="s">
        <v>90</v>
      </c>
      <c r="AV291" s="13" t="s">
        <v>90</v>
      </c>
      <c r="AW291" s="13" t="s">
        <v>42</v>
      </c>
      <c r="AX291" s="13" t="s">
        <v>80</v>
      </c>
      <c r="AY291" s="240" t="s">
        <v>186</v>
      </c>
    </row>
    <row r="292" s="14" customFormat="1">
      <c r="A292" s="14"/>
      <c r="B292" s="241"/>
      <c r="C292" s="242"/>
      <c r="D292" s="223" t="s">
        <v>198</v>
      </c>
      <c r="E292" s="243" t="s">
        <v>41</v>
      </c>
      <c r="F292" s="244" t="s">
        <v>200</v>
      </c>
      <c r="G292" s="242"/>
      <c r="H292" s="245">
        <v>205.80000000000001</v>
      </c>
      <c r="I292" s="246"/>
      <c r="J292" s="242"/>
      <c r="K292" s="242"/>
      <c r="L292" s="247"/>
      <c r="M292" s="248"/>
      <c r="N292" s="249"/>
      <c r="O292" s="249"/>
      <c r="P292" s="249"/>
      <c r="Q292" s="249"/>
      <c r="R292" s="249"/>
      <c r="S292" s="249"/>
      <c r="T292" s="250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1" t="s">
        <v>198</v>
      </c>
      <c r="AU292" s="251" t="s">
        <v>90</v>
      </c>
      <c r="AV292" s="14" t="s">
        <v>192</v>
      </c>
      <c r="AW292" s="14" t="s">
        <v>42</v>
      </c>
      <c r="AX292" s="14" t="s">
        <v>88</v>
      </c>
      <c r="AY292" s="251" t="s">
        <v>186</v>
      </c>
    </row>
    <row r="293" s="2" customFormat="1" ht="16.5" customHeight="1">
      <c r="A293" s="41"/>
      <c r="B293" s="42"/>
      <c r="C293" s="210" t="s">
        <v>444</v>
      </c>
      <c r="D293" s="210" t="s">
        <v>188</v>
      </c>
      <c r="E293" s="211" t="s">
        <v>445</v>
      </c>
      <c r="F293" s="212" t="s">
        <v>446</v>
      </c>
      <c r="G293" s="213" t="s">
        <v>134</v>
      </c>
      <c r="H293" s="214">
        <v>23.300000000000001</v>
      </c>
      <c r="I293" s="215"/>
      <c r="J293" s="216">
        <f>ROUND(I293*H293,2)</f>
        <v>0</v>
      </c>
      <c r="K293" s="212" t="s">
        <v>191</v>
      </c>
      <c r="L293" s="47"/>
      <c r="M293" s="217" t="s">
        <v>41</v>
      </c>
      <c r="N293" s="218" t="s">
        <v>51</v>
      </c>
      <c r="O293" s="87"/>
      <c r="P293" s="219">
        <f>O293*H293</f>
        <v>0</v>
      </c>
      <c r="Q293" s="219">
        <v>2.2563399999999998</v>
      </c>
      <c r="R293" s="219">
        <f>Q293*H293</f>
        <v>52.572721999999999</v>
      </c>
      <c r="S293" s="219">
        <v>0</v>
      </c>
      <c r="T293" s="22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1" t="s">
        <v>192</v>
      </c>
      <c r="AT293" s="221" t="s">
        <v>188</v>
      </c>
      <c r="AU293" s="221" t="s">
        <v>90</v>
      </c>
      <c r="AY293" s="19" t="s">
        <v>186</v>
      </c>
      <c r="BE293" s="222">
        <f>IF(N293="základní",J293,0)</f>
        <v>0</v>
      </c>
      <c r="BF293" s="222">
        <f>IF(N293="snížená",J293,0)</f>
        <v>0</v>
      </c>
      <c r="BG293" s="222">
        <f>IF(N293="zákl. přenesená",J293,0)</f>
        <v>0</v>
      </c>
      <c r="BH293" s="222">
        <f>IF(N293="sníž. přenesená",J293,0)</f>
        <v>0</v>
      </c>
      <c r="BI293" s="222">
        <f>IF(N293="nulová",J293,0)</f>
        <v>0</v>
      </c>
      <c r="BJ293" s="19" t="s">
        <v>88</v>
      </c>
      <c r="BK293" s="222">
        <f>ROUND(I293*H293,2)</f>
        <v>0</v>
      </c>
      <c r="BL293" s="19" t="s">
        <v>192</v>
      </c>
      <c r="BM293" s="221" t="s">
        <v>447</v>
      </c>
    </row>
    <row r="294" s="2" customFormat="1">
      <c r="A294" s="41"/>
      <c r="B294" s="42"/>
      <c r="C294" s="43"/>
      <c r="D294" s="223" t="s">
        <v>194</v>
      </c>
      <c r="E294" s="43"/>
      <c r="F294" s="224" t="s">
        <v>448</v>
      </c>
      <c r="G294" s="43"/>
      <c r="H294" s="43"/>
      <c r="I294" s="225"/>
      <c r="J294" s="43"/>
      <c r="K294" s="43"/>
      <c r="L294" s="47"/>
      <c r="M294" s="226"/>
      <c r="N294" s="227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19" t="s">
        <v>194</v>
      </c>
      <c r="AU294" s="19" t="s">
        <v>90</v>
      </c>
    </row>
    <row r="295" s="2" customFormat="1">
      <c r="A295" s="41"/>
      <c r="B295" s="42"/>
      <c r="C295" s="43"/>
      <c r="D295" s="228" t="s">
        <v>196</v>
      </c>
      <c r="E295" s="43"/>
      <c r="F295" s="229" t="s">
        <v>449</v>
      </c>
      <c r="G295" s="43"/>
      <c r="H295" s="43"/>
      <c r="I295" s="225"/>
      <c r="J295" s="43"/>
      <c r="K295" s="43"/>
      <c r="L295" s="47"/>
      <c r="M295" s="226"/>
      <c r="N295" s="227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19" t="s">
        <v>196</v>
      </c>
      <c r="AU295" s="19" t="s">
        <v>90</v>
      </c>
    </row>
    <row r="296" s="13" customFormat="1">
      <c r="A296" s="13"/>
      <c r="B296" s="230"/>
      <c r="C296" s="231"/>
      <c r="D296" s="223" t="s">
        <v>198</v>
      </c>
      <c r="E296" s="232" t="s">
        <v>41</v>
      </c>
      <c r="F296" s="233" t="s">
        <v>450</v>
      </c>
      <c r="G296" s="231"/>
      <c r="H296" s="234">
        <v>23.300000000000001</v>
      </c>
      <c r="I296" s="235"/>
      <c r="J296" s="231"/>
      <c r="K296" s="231"/>
      <c r="L296" s="236"/>
      <c r="M296" s="237"/>
      <c r="N296" s="238"/>
      <c r="O296" s="238"/>
      <c r="P296" s="238"/>
      <c r="Q296" s="238"/>
      <c r="R296" s="238"/>
      <c r="S296" s="238"/>
      <c r="T296" s="23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0" t="s">
        <v>198</v>
      </c>
      <c r="AU296" s="240" t="s">
        <v>90</v>
      </c>
      <c r="AV296" s="13" t="s">
        <v>90</v>
      </c>
      <c r="AW296" s="13" t="s">
        <v>42</v>
      </c>
      <c r="AX296" s="13" t="s">
        <v>80</v>
      </c>
      <c r="AY296" s="240" t="s">
        <v>186</v>
      </c>
    </row>
    <row r="297" s="14" customFormat="1">
      <c r="A297" s="14"/>
      <c r="B297" s="241"/>
      <c r="C297" s="242"/>
      <c r="D297" s="223" t="s">
        <v>198</v>
      </c>
      <c r="E297" s="243" t="s">
        <v>41</v>
      </c>
      <c r="F297" s="244" t="s">
        <v>200</v>
      </c>
      <c r="G297" s="242"/>
      <c r="H297" s="245">
        <v>23.300000000000001</v>
      </c>
      <c r="I297" s="246"/>
      <c r="J297" s="242"/>
      <c r="K297" s="242"/>
      <c r="L297" s="247"/>
      <c r="M297" s="248"/>
      <c r="N297" s="249"/>
      <c r="O297" s="249"/>
      <c r="P297" s="249"/>
      <c r="Q297" s="249"/>
      <c r="R297" s="249"/>
      <c r="S297" s="249"/>
      <c r="T297" s="250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1" t="s">
        <v>198</v>
      </c>
      <c r="AU297" s="251" t="s">
        <v>90</v>
      </c>
      <c r="AV297" s="14" t="s">
        <v>192</v>
      </c>
      <c r="AW297" s="14" t="s">
        <v>42</v>
      </c>
      <c r="AX297" s="14" t="s">
        <v>88</v>
      </c>
      <c r="AY297" s="251" t="s">
        <v>186</v>
      </c>
    </row>
    <row r="298" s="12" customFormat="1" ht="22.8" customHeight="1">
      <c r="A298" s="12"/>
      <c r="B298" s="194"/>
      <c r="C298" s="195"/>
      <c r="D298" s="196" t="s">
        <v>79</v>
      </c>
      <c r="E298" s="208" t="s">
        <v>451</v>
      </c>
      <c r="F298" s="208" t="s">
        <v>452</v>
      </c>
      <c r="G298" s="195"/>
      <c r="H298" s="195"/>
      <c r="I298" s="198"/>
      <c r="J298" s="209">
        <f>BK298</f>
        <v>0</v>
      </c>
      <c r="K298" s="195"/>
      <c r="L298" s="200"/>
      <c r="M298" s="201"/>
      <c r="N298" s="202"/>
      <c r="O298" s="202"/>
      <c r="P298" s="203">
        <f>SUM(P299:P324)</f>
        <v>0</v>
      </c>
      <c r="Q298" s="202"/>
      <c r="R298" s="203">
        <f>SUM(R299:R324)</f>
        <v>0</v>
      </c>
      <c r="S298" s="202"/>
      <c r="T298" s="204">
        <f>SUM(T299:T324)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05" t="s">
        <v>88</v>
      </c>
      <c r="AT298" s="206" t="s">
        <v>79</v>
      </c>
      <c r="AU298" s="206" t="s">
        <v>88</v>
      </c>
      <c r="AY298" s="205" t="s">
        <v>186</v>
      </c>
      <c r="BK298" s="207">
        <f>SUM(BK299:BK324)</f>
        <v>0</v>
      </c>
    </row>
    <row r="299" s="2" customFormat="1" ht="16.5" customHeight="1">
      <c r="A299" s="41"/>
      <c r="B299" s="42"/>
      <c r="C299" s="210" t="s">
        <v>453</v>
      </c>
      <c r="D299" s="210" t="s">
        <v>188</v>
      </c>
      <c r="E299" s="211" t="s">
        <v>454</v>
      </c>
      <c r="F299" s="212" t="s">
        <v>455</v>
      </c>
      <c r="G299" s="213" t="s">
        <v>144</v>
      </c>
      <c r="H299" s="214">
        <v>166.38300000000001</v>
      </c>
      <c r="I299" s="215"/>
      <c r="J299" s="216">
        <f>ROUND(I299*H299,2)</f>
        <v>0</v>
      </c>
      <c r="K299" s="212" t="s">
        <v>191</v>
      </c>
      <c r="L299" s="47"/>
      <c r="M299" s="217" t="s">
        <v>41</v>
      </c>
      <c r="N299" s="218" t="s">
        <v>51</v>
      </c>
      <c r="O299" s="87"/>
      <c r="P299" s="219">
        <f>O299*H299</f>
        <v>0</v>
      </c>
      <c r="Q299" s="219">
        <v>0</v>
      </c>
      <c r="R299" s="219">
        <f>Q299*H299</f>
        <v>0</v>
      </c>
      <c r="S299" s="219">
        <v>0</v>
      </c>
      <c r="T299" s="220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1" t="s">
        <v>192</v>
      </c>
      <c r="AT299" s="221" t="s">
        <v>188</v>
      </c>
      <c r="AU299" s="221" t="s">
        <v>90</v>
      </c>
      <c r="AY299" s="19" t="s">
        <v>186</v>
      </c>
      <c r="BE299" s="222">
        <f>IF(N299="základní",J299,0)</f>
        <v>0</v>
      </c>
      <c r="BF299" s="222">
        <f>IF(N299="snížená",J299,0)</f>
        <v>0</v>
      </c>
      <c r="BG299" s="222">
        <f>IF(N299="zákl. přenesená",J299,0)</f>
        <v>0</v>
      </c>
      <c r="BH299" s="222">
        <f>IF(N299="sníž. přenesená",J299,0)</f>
        <v>0</v>
      </c>
      <c r="BI299" s="222">
        <f>IF(N299="nulová",J299,0)</f>
        <v>0</v>
      </c>
      <c r="BJ299" s="19" t="s">
        <v>88</v>
      </c>
      <c r="BK299" s="222">
        <f>ROUND(I299*H299,2)</f>
        <v>0</v>
      </c>
      <c r="BL299" s="19" t="s">
        <v>192</v>
      </c>
      <c r="BM299" s="221" t="s">
        <v>456</v>
      </c>
    </row>
    <row r="300" s="2" customFormat="1">
      <c r="A300" s="41"/>
      <c r="B300" s="42"/>
      <c r="C300" s="43"/>
      <c r="D300" s="223" t="s">
        <v>194</v>
      </c>
      <c r="E300" s="43"/>
      <c r="F300" s="224" t="s">
        <v>457</v>
      </c>
      <c r="G300" s="43"/>
      <c r="H300" s="43"/>
      <c r="I300" s="225"/>
      <c r="J300" s="43"/>
      <c r="K300" s="43"/>
      <c r="L300" s="47"/>
      <c r="M300" s="226"/>
      <c r="N300" s="227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19" t="s">
        <v>194</v>
      </c>
      <c r="AU300" s="19" t="s">
        <v>90</v>
      </c>
    </row>
    <row r="301" s="2" customFormat="1">
      <c r="A301" s="41"/>
      <c r="B301" s="42"/>
      <c r="C301" s="43"/>
      <c r="D301" s="228" t="s">
        <v>196</v>
      </c>
      <c r="E301" s="43"/>
      <c r="F301" s="229" t="s">
        <v>458</v>
      </c>
      <c r="G301" s="43"/>
      <c r="H301" s="43"/>
      <c r="I301" s="225"/>
      <c r="J301" s="43"/>
      <c r="K301" s="43"/>
      <c r="L301" s="47"/>
      <c r="M301" s="226"/>
      <c r="N301" s="227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19" t="s">
        <v>196</v>
      </c>
      <c r="AU301" s="19" t="s">
        <v>90</v>
      </c>
    </row>
    <row r="302" s="13" customFormat="1">
      <c r="A302" s="13"/>
      <c r="B302" s="230"/>
      <c r="C302" s="231"/>
      <c r="D302" s="223" t="s">
        <v>198</v>
      </c>
      <c r="E302" s="232" t="s">
        <v>41</v>
      </c>
      <c r="F302" s="233" t="s">
        <v>142</v>
      </c>
      <c r="G302" s="231"/>
      <c r="H302" s="234">
        <v>166.38300000000001</v>
      </c>
      <c r="I302" s="235"/>
      <c r="J302" s="231"/>
      <c r="K302" s="231"/>
      <c r="L302" s="236"/>
      <c r="M302" s="237"/>
      <c r="N302" s="238"/>
      <c r="O302" s="238"/>
      <c r="P302" s="238"/>
      <c r="Q302" s="238"/>
      <c r="R302" s="238"/>
      <c r="S302" s="238"/>
      <c r="T302" s="239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0" t="s">
        <v>198</v>
      </c>
      <c r="AU302" s="240" t="s">
        <v>90</v>
      </c>
      <c r="AV302" s="13" t="s">
        <v>90</v>
      </c>
      <c r="AW302" s="13" t="s">
        <v>42</v>
      </c>
      <c r="AX302" s="13" t="s">
        <v>88</v>
      </c>
      <c r="AY302" s="240" t="s">
        <v>186</v>
      </c>
    </row>
    <row r="303" s="2" customFormat="1" ht="16.5" customHeight="1">
      <c r="A303" s="41"/>
      <c r="B303" s="42"/>
      <c r="C303" s="210" t="s">
        <v>459</v>
      </c>
      <c r="D303" s="210" t="s">
        <v>188</v>
      </c>
      <c r="E303" s="211" t="s">
        <v>460</v>
      </c>
      <c r="F303" s="212" t="s">
        <v>461</v>
      </c>
      <c r="G303" s="213" t="s">
        <v>144</v>
      </c>
      <c r="H303" s="214">
        <v>5490.6390000000001</v>
      </c>
      <c r="I303" s="215"/>
      <c r="J303" s="216">
        <f>ROUND(I303*H303,2)</f>
        <v>0</v>
      </c>
      <c r="K303" s="212" t="s">
        <v>191</v>
      </c>
      <c r="L303" s="47"/>
      <c r="M303" s="217" t="s">
        <v>41</v>
      </c>
      <c r="N303" s="218" t="s">
        <v>51</v>
      </c>
      <c r="O303" s="87"/>
      <c r="P303" s="219">
        <f>O303*H303</f>
        <v>0</v>
      </c>
      <c r="Q303" s="219">
        <v>0</v>
      </c>
      <c r="R303" s="219">
        <f>Q303*H303</f>
        <v>0</v>
      </c>
      <c r="S303" s="219">
        <v>0</v>
      </c>
      <c r="T303" s="22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1" t="s">
        <v>192</v>
      </c>
      <c r="AT303" s="221" t="s">
        <v>188</v>
      </c>
      <c r="AU303" s="221" t="s">
        <v>90</v>
      </c>
      <c r="AY303" s="19" t="s">
        <v>186</v>
      </c>
      <c r="BE303" s="222">
        <f>IF(N303="základní",J303,0)</f>
        <v>0</v>
      </c>
      <c r="BF303" s="222">
        <f>IF(N303="snížená",J303,0)</f>
        <v>0</v>
      </c>
      <c r="BG303" s="222">
        <f>IF(N303="zákl. přenesená",J303,0)</f>
        <v>0</v>
      </c>
      <c r="BH303" s="222">
        <f>IF(N303="sníž. přenesená",J303,0)</f>
        <v>0</v>
      </c>
      <c r="BI303" s="222">
        <f>IF(N303="nulová",J303,0)</f>
        <v>0</v>
      </c>
      <c r="BJ303" s="19" t="s">
        <v>88</v>
      </c>
      <c r="BK303" s="222">
        <f>ROUND(I303*H303,2)</f>
        <v>0</v>
      </c>
      <c r="BL303" s="19" t="s">
        <v>192</v>
      </c>
      <c r="BM303" s="221" t="s">
        <v>462</v>
      </c>
    </row>
    <row r="304" s="2" customFormat="1">
      <c r="A304" s="41"/>
      <c r="B304" s="42"/>
      <c r="C304" s="43"/>
      <c r="D304" s="223" t="s">
        <v>194</v>
      </c>
      <c r="E304" s="43"/>
      <c r="F304" s="224" t="s">
        <v>463</v>
      </c>
      <c r="G304" s="43"/>
      <c r="H304" s="43"/>
      <c r="I304" s="225"/>
      <c r="J304" s="43"/>
      <c r="K304" s="43"/>
      <c r="L304" s="47"/>
      <c r="M304" s="226"/>
      <c r="N304" s="227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19" t="s">
        <v>194</v>
      </c>
      <c r="AU304" s="19" t="s">
        <v>90</v>
      </c>
    </row>
    <row r="305" s="2" customFormat="1">
      <c r="A305" s="41"/>
      <c r="B305" s="42"/>
      <c r="C305" s="43"/>
      <c r="D305" s="228" t="s">
        <v>196</v>
      </c>
      <c r="E305" s="43"/>
      <c r="F305" s="229" t="s">
        <v>464</v>
      </c>
      <c r="G305" s="43"/>
      <c r="H305" s="43"/>
      <c r="I305" s="225"/>
      <c r="J305" s="43"/>
      <c r="K305" s="43"/>
      <c r="L305" s="47"/>
      <c r="M305" s="226"/>
      <c r="N305" s="227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19" t="s">
        <v>196</v>
      </c>
      <c r="AU305" s="19" t="s">
        <v>90</v>
      </c>
    </row>
    <row r="306" s="13" customFormat="1">
      <c r="A306" s="13"/>
      <c r="B306" s="230"/>
      <c r="C306" s="231"/>
      <c r="D306" s="223" t="s">
        <v>198</v>
      </c>
      <c r="E306" s="232" t="s">
        <v>41</v>
      </c>
      <c r="F306" s="233" t="s">
        <v>465</v>
      </c>
      <c r="G306" s="231"/>
      <c r="H306" s="234">
        <v>5490.6390000000001</v>
      </c>
      <c r="I306" s="235"/>
      <c r="J306" s="231"/>
      <c r="K306" s="231"/>
      <c r="L306" s="236"/>
      <c r="M306" s="237"/>
      <c r="N306" s="238"/>
      <c r="O306" s="238"/>
      <c r="P306" s="238"/>
      <c r="Q306" s="238"/>
      <c r="R306" s="238"/>
      <c r="S306" s="238"/>
      <c r="T306" s="239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0" t="s">
        <v>198</v>
      </c>
      <c r="AU306" s="240" t="s">
        <v>90</v>
      </c>
      <c r="AV306" s="13" t="s">
        <v>90</v>
      </c>
      <c r="AW306" s="13" t="s">
        <v>42</v>
      </c>
      <c r="AX306" s="13" t="s">
        <v>88</v>
      </c>
      <c r="AY306" s="240" t="s">
        <v>186</v>
      </c>
    </row>
    <row r="307" s="2" customFormat="1" ht="16.5" customHeight="1">
      <c r="A307" s="41"/>
      <c r="B307" s="42"/>
      <c r="C307" s="210" t="s">
        <v>466</v>
      </c>
      <c r="D307" s="210" t="s">
        <v>188</v>
      </c>
      <c r="E307" s="211" t="s">
        <v>467</v>
      </c>
      <c r="F307" s="212" t="s">
        <v>468</v>
      </c>
      <c r="G307" s="213" t="s">
        <v>144</v>
      </c>
      <c r="H307" s="214">
        <v>166.38300000000001</v>
      </c>
      <c r="I307" s="215"/>
      <c r="J307" s="216">
        <f>ROUND(I307*H307,2)</f>
        <v>0</v>
      </c>
      <c r="K307" s="212" t="s">
        <v>191</v>
      </c>
      <c r="L307" s="47"/>
      <c r="M307" s="217" t="s">
        <v>41</v>
      </c>
      <c r="N307" s="218" t="s">
        <v>51</v>
      </c>
      <c r="O307" s="87"/>
      <c r="P307" s="219">
        <f>O307*H307</f>
        <v>0</v>
      </c>
      <c r="Q307" s="219">
        <v>0</v>
      </c>
      <c r="R307" s="219">
        <f>Q307*H307</f>
        <v>0</v>
      </c>
      <c r="S307" s="219">
        <v>0</v>
      </c>
      <c r="T307" s="220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1" t="s">
        <v>192</v>
      </c>
      <c r="AT307" s="221" t="s">
        <v>188</v>
      </c>
      <c r="AU307" s="221" t="s">
        <v>90</v>
      </c>
      <c r="AY307" s="19" t="s">
        <v>186</v>
      </c>
      <c r="BE307" s="222">
        <f>IF(N307="základní",J307,0)</f>
        <v>0</v>
      </c>
      <c r="BF307" s="222">
        <f>IF(N307="snížená",J307,0)</f>
        <v>0</v>
      </c>
      <c r="BG307" s="222">
        <f>IF(N307="zákl. přenesená",J307,0)</f>
        <v>0</v>
      </c>
      <c r="BH307" s="222">
        <f>IF(N307="sníž. přenesená",J307,0)</f>
        <v>0</v>
      </c>
      <c r="BI307" s="222">
        <f>IF(N307="nulová",J307,0)</f>
        <v>0</v>
      </c>
      <c r="BJ307" s="19" t="s">
        <v>88</v>
      </c>
      <c r="BK307" s="222">
        <f>ROUND(I307*H307,2)</f>
        <v>0</v>
      </c>
      <c r="BL307" s="19" t="s">
        <v>192</v>
      </c>
      <c r="BM307" s="221" t="s">
        <v>469</v>
      </c>
    </row>
    <row r="308" s="2" customFormat="1">
      <c r="A308" s="41"/>
      <c r="B308" s="42"/>
      <c r="C308" s="43"/>
      <c r="D308" s="223" t="s">
        <v>194</v>
      </c>
      <c r="E308" s="43"/>
      <c r="F308" s="224" t="s">
        <v>470</v>
      </c>
      <c r="G308" s="43"/>
      <c r="H308" s="43"/>
      <c r="I308" s="225"/>
      <c r="J308" s="43"/>
      <c r="K308" s="43"/>
      <c r="L308" s="47"/>
      <c r="M308" s="226"/>
      <c r="N308" s="227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19" t="s">
        <v>194</v>
      </c>
      <c r="AU308" s="19" t="s">
        <v>90</v>
      </c>
    </row>
    <row r="309" s="2" customFormat="1">
      <c r="A309" s="41"/>
      <c r="B309" s="42"/>
      <c r="C309" s="43"/>
      <c r="D309" s="228" t="s">
        <v>196</v>
      </c>
      <c r="E309" s="43"/>
      <c r="F309" s="229" t="s">
        <v>471</v>
      </c>
      <c r="G309" s="43"/>
      <c r="H309" s="43"/>
      <c r="I309" s="225"/>
      <c r="J309" s="43"/>
      <c r="K309" s="43"/>
      <c r="L309" s="47"/>
      <c r="M309" s="226"/>
      <c r="N309" s="227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19" t="s">
        <v>196</v>
      </c>
      <c r="AU309" s="19" t="s">
        <v>90</v>
      </c>
    </row>
    <row r="310" s="13" customFormat="1">
      <c r="A310" s="13"/>
      <c r="B310" s="230"/>
      <c r="C310" s="231"/>
      <c r="D310" s="223" t="s">
        <v>198</v>
      </c>
      <c r="E310" s="232" t="s">
        <v>41</v>
      </c>
      <c r="F310" s="233" t="s">
        <v>472</v>
      </c>
      <c r="G310" s="231"/>
      <c r="H310" s="234">
        <v>62.271000000000001</v>
      </c>
      <c r="I310" s="235"/>
      <c r="J310" s="231"/>
      <c r="K310" s="231"/>
      <c r="L310" s="236"/>
      <c r="M310" s="237"/>
      <c r="N310" s="238"/>
      <c r="O310" s="238"/>
      <c r="P310" s="238"/>
      <c r="Q310" s="238"/>
      <c r="R310" s="238"/>
      <c r="S310" s="238"/>
      <c r="T310" s="239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0" t="s">
        <v>198</v>
      </c>
      <c r="AU310" s="240" t="s">
        <v>90</v>
      </c>
      <c r="AV310" s="13" t="s">
        <v>90</v>
      </c>
      <c r="AW310" s="13" t="s">
        <v>42</v>
      </c>
      <c r="AX310" s="13" t="s">
        <v>80</v>
      </c>
      <c r="AY310" s="240" t="s">
        <v>186</v>
      </c>
    </row>
    <row r="311" s="13" customFormat="1">
      <c r="A311" s="13"/>
      <c r="B311" s="230"/>
      <c r="C311" s="231"/>
      <c r="D311" s="223" t="s">
        <v>198</v>
      </c>
      <c r="E311" s="232" t="s">
        <v>41</v>
      </c>
      <c r="F311" s="233" t="s">
        <v>473</v>
      </c>
      <c r="G311" s="231"/>
      <c r="H311" s="234">
        <v>44.252000000000002</v>
      </c>
      <c r="I311" s="235"/>
      <c r="J311" s="231"/>
      <c r="K311" s="231"/>
      <c r="L311" s="236"/>
      <c r="M311" s="237"/>
      <c r="N311" s="238"/>
      <c r="O311" s="238"/>
      <c r="P311" s="238"/>
      <c r="Q311" s="238"/>
      <c r="R311" s="238"/>
      <c r="S311" s="238"/>
      <c r="T311" s="239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0" t="s">
        <v>198</v>
      </c>
      <c r="AU311" s="240" t="s">
        <v>90</v>
      </c>
      <c r="AV311" s="13" t="s">
        <v>90</v>
      </c>
      <c r="AW311" s="13" t="s">
        <v>42</v>
      </c>
      <c r="AX311" s="13" t="s">
        <v>80</v>
      </c>
      <c r="AY311" s="240" t="s">
        <v>186</v>
      </c>
    </row>
    <row r="312" s="13" customFormat="1">
      <c r="A312" s="13"/>
      <c r="B312" s="230"/>
      <c r="C312" s="231"/>
      <c r="D312" s="223" t="s">
        <v>198</v>
      </c>
      <c r="E312" s="232" t="s">
        <v>41</v>
      </c>
      <c r="F312" s="233" t="s">
        <v>474</v>
      </c>
      <c r="G312" s="231"/>
      <c r="H312" s="234">
        <v>59.859999999999999</v>
      </c>
      <c r="I312" s="235"/>
      <c r="J312" s="231"/>
      <c r="K312" s="231"/>
      <c r="L312" s="236"/>
      <c r="M312" s="237"/>
      <c r="N312" s="238"/>
      <c r="O312" s="238"/>
      <c r="P312" s="238"/>
      <c r="Q312" s="238"/>
      <c r="R312" s="238"/>
      <c r="S312" s="238"/>
      <c r="T312" s="239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0" t="s">
        <v>198</v>
      </c>
      <c r="AU312" s="240" t="s">
        <v>90</v>
      </c>
      <c r="AV312" s="13" t="s">
        <v>90</v>
      </c>
      <c r="AW312" s="13" t="s">
        <v>42</v>
      </c>
      <c r="AX312" s="13" t="s">
        <v>80</v>
      </c>
      <c r="AY312" s="240" t="s">
        <v>186</v>
      </c>
    </row>
    <row r="313" s="14" customFormat="1">
      <c r="A313" s="14"/>
      <c r="B313" s="241"/>
      <c r="C313" s="242"/>
      <c r="D313" s="223" t="s">
        <v>198</v>
      </c>
      <c r="E313" s="243" t="s">
        <v>142</v>
      </c>
      <c r="F313" s="244" t="s">
        <v>200</v>
      </c>
      <c r="G313" s="242"/>
      <c r="H313" s="245">
        <v>166.38300000000001</v>
      </c>
      <c r="I313" s="246"/>
      <c r="J313" s="242"/>
      <c r="K313" s="242"/>
      <c r="L313" s="247"/>
      <c r="M313" s="248"/>
      <c r="N313" s="249"/>
      <c r="O313" s="249"/>
      <c r="P313" s="249"/>
      <c r="Q313" s="249"/>
      <c r="R313" s="249"/>
      <c r="S313" s="249"/>
      <c r="T313" s="250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1" t="s">
        <v>198</v>
      </c>
      <c r="AU313" s="251" t="s">
        <v>90</v>
      </c>
      <c r="AV313" s="14" t="s">
        <v>192</v>
      </c>
      <c r="AW313" s="14" t="s">
        <v>42</v>
      </c>
      <c r="AX313" s="14" t="s">
        <v>88</v>
      </c>
      <c r="AY313" s="251" t="s">
        <v>186</v>
      </c>
    </row>
    <row r="314" s="2" customFormat="1" ht="24.15" customHeight="1">
      <c r="A314" s="41"/>
      <c r="B314" s="42"/>
      <c r="C314" s="210" t="s">
        <v>475</v>
      </c>
      <c r="D314" s="210" t="s">
        <v>188</v>
      </c>
      <c r="E314" s="211" t="s">
        <v>476</v>
      </c>
      <c r="F314" s="212" t="s">
        <v>477</v>
      </c>
      <c r="G314" s="213" t="s">
        <v>144</v>
      </c>
      <c r="H314" s="214">
        <v>106.523</v>
      </c>
      <c r="I314" s="215"/>
      <c r="J314" s="216">
        <f>ROUND(I314*H314,2)</f>
        <v>0</v>
      </c>
      <c r="K314" s="212" t="s">
        <v>191</v>
      </c>
      <c r="L314" s="47"/>
      <c r="M314" s="217" t="s">
        <v>41</v>
      </c>
      <c r="N314" s="218" t="s">
        <v>51</v>
      </c>
      <c r="O314" s="87"/>
      <c r="P314" s="219">
        <f>O314*H314</f>
        <v>0</v>
      </c>
      <c r="Q314" s="219">
        <v>0</v>
      </c>
      <c r="R314" s="219">
        <f>Q314*H314</f>
        <v>0</v>
      </c>
      <c r="S314" s="219">
        <v>0</v>
      </c>
      <c r="T314" s="220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1" t="s">
        <v>192</v>
      </c>
      <c r="AT314" s="221" t="s">
        <v>188</v>
      </c>
      <c r="AU314" s="221" t="s">
        <v>90</v>
      </c>
      <c r="AY314" s="19" t="s">
        <v>186</v>
      </c>
      <c r="BE314" s="222">
        <f>IF(N314="základní",J314,0)</f>
        <v>0</v>
      </c>
      <c r="BF314" s="222">
        <f>IF(N314="snížená",J314,0)</f>
        <v>0</v>
      </c>
      <c r="BG314" s="222">
        <f>IF(N314="zákl. přenesená",J314,0)</f>
        <v>0</v>
      </c>
      <c r="BH314" s="222">
        <f>IF(N314="sníž. přenesená",J314,0)</f>
        <v>0</v>
      </c>
      <c r="BI314" s="222">
        <f>IF(N314="nulová",J314,0)</f>
        <v>0</v>
      </c>
      <c r="BJ314" s="19" t="s">
        <v>88</v>
      </c>
      <c r="BK314" s="222">
        <f>ROUND(I314*H314,2)</f>
        <v>0</v>
      </c>
      <c r="BL314" s="19" t="s">
        <v>192</v>
      </c>
      <c r="BM314" s="221" t="s">
        <v>478</v>
      </c>
    </row>
    <row r="315" s="2" customFormat="1">
      <c r="A315" s="41"/>
      <c r="B315" s="42"/>
      <c r="C315" s="43"/>
      <c r="D315" s="223" t="s">
        <v>194</v>
      </c>
      <c r="E315" s="43"/>
      <c r="F315" s="224" t="s">
        <v>479</v>
      </c>
      <c r="G315" s="43"/>
      <c r="H315" s="43"/>
      <c r="I315" s="225"/>
      <c r="J315" s="43"/>
      <c r="K315" s="43"/>
      <c r="L315" s="47"/>
      <c r="M315" s="226"/>
      <c r="N315" s="227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19" t="s">
        <v>194</v>
      </c>
      <c r="AU315" s="19" t="s">
        <v>90</v>
      </c>
    </row>
    <row r="316" s="2" customFormat="1">
      <c r="A316" s="41"/>
      <c r="B316" s="42"/>
      <c r="C316" s="43"/>
      <c r="D316" s="228" t="s">
        <v>196</v>
      </c>
      <c r="E316" s="43"/>
      <c r="F316" s="229" t="s">
        <v>480</v>
      </c>
      <c r="G316" s="43"/>
      <c r="H316" s="43"/>
      <c r="I316" s="225"/>
      <c r="J316" s="43"/>
      <c r="K316" s="43"/>
      <c r="L316" s="47"/>
      <c r="M316" s="226"/>
      <c r="N316" s="227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19" t="s">
        <v>196</v>
      </c>
      <c r="AU316" s="19" t="s">
        <v>90</v>
      </c>
    </row>
    <row r="317" s="13" customFormat="1">
      <c r="A317" s="13"/>
      <c r="B317" s="230"/>
      <c r="C317" s="231"/>
      <c r="D317" s="223" t="s">
        <v>198</v>
      </c>
      <c r="E317" s="232" t="s">
        <v>41</v>
      </c>
      <c r="F317" s="233" t="s">
        <v>472</v>
      </c>
      <c r="G317" s="231"/>
      <c r="H317" s="234">
        <v>62.271000000000001</v>
      </c>
      <c r="I317" s="235"/>
      <c r="J317" s="231"/>
      <c r="K317" s="231"/>
      <c r="L317" s="236"/>
      <c r="M317" s="237"/>
      <c r="N317" s="238"/>
      <c r="O317" s="238"/>
      <c r="P317" s="238"/>
      <c r="Q317" s="238"/>
      <c r="R317" s="238"/>
      <c r="S317" s="238"/>
      <c r="T317" s="239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0" t="s">
        <v>198</v>
      </c>
      <c r="AU317" s="240" t="s">
        <v>90</v>
      </c>
      <c r="AV317" s="13" t="s">
        <v>90</v>
      </c>
      <c r="AW317" s="13" t="s">
        <v>42</v>
      </c>
      <c r="AX317" s="13" t="s">
        <v>80</v>
      </c>
      <c r="AY317" s="240" t="s">
        <v>186</v>
      </c>
    </row>
    <row r="318" s="13" customFormat="1">
      <c r="A318" s="13"/>
      <c r="B318" s="230"/>
      <c r="C318" s="231"/>
      <c r="D318" s="223" t="s">
        <v>198</v>
      </c>
      <c r="E318" s="232" t="s">
        <v>41</v>
      </c>
      <c r="F318" s="233" t="s">
        <v>473</v>
      </c>
      <c r="G318" s="231"/>
      <c r="H318" s="234">
        <v>44.252000000000002</v>
      </c>
      <c r="I318" s="235"/>
      <c r="J318" s="231"/>
      <c r="K318" s="231"/>
      <c r="L318" s="236"/>
      <c r="M318" s="237"/>
      <c r="N318" s="238"/>
      <c r="O318" s="238"/>
      <c r="P318" s="238"/>
      <c r="Q318" s="238"/>
      <c r="R318" s="238"/>
      <c r="S318" s="238"/>
      <c r="T318" s="239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0" t="s">
        <v>198</v>
      </c>
      <c r="AU318" s="240" t="s">
        <v>90</v>
      </c>
      <c r="AV318" s="13" t="s">
        <v>90</v>
      </c>
      <c r="AW318" s="13" t="s">
        <v>42</v>
      </c>
      <c r="AX318" s="13" t="s">
        <v>80</v>
      </c>
      <c r="AY318" s="240" t="s">
        <v>186</v>
      </c>
    </row>
    <row r="319" s="14" customFormat="1">
      <c r="A319" s="14"/>
      <c r="B319" s="241"/>
      <c r="C319" s="242"/>
      <c r="D319" s="223" t="s">
        <v>198</v>
      </c>
      <c r="E319" s="243" t="s">
        <v>41</v>
      </c>
      <c r="F319" s="244" t="s">
        <v>200</v>
      </c>
      <c r="G319" s="242"/>
      <c r="H319" s="245">
        <v>106.523</v>
      </c>
      <c r="I319" s="246"/>
      <c r="J319" s="242"/>
      <c r="K319" s="242"/>
      <c r="L319" s="247"/>
      <c r="M319" s="248"/>
      <c r="N319" s="249"/>
      <c r="O319" s="249"/>
      <c r="P319" s="249"/>
      <c r="Q319" s="249"/>
      <c r="R319" s="249"/>
      <c r="S319" s="249"/>
      <c r="T319" s="250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1" t="s">
        <v>198</v>
      </c>
      <c r="AU319" s="251" t="s">
        <v>90</v>
      </c>
      <c r="AV319" s="14" t="s">
        <v>192</v>
      </c>
      <c r="AW319" s="14" t="s">
        <v>42</v>
      </c>
      <c r="AX319" s="14" t="s">
        <v>88</v>
      </c>
      <c r="AY319" s="251" t="s">
        <v>186</v>
      </c>
    </row>
    <row r="320" s="2" customFormat="1" ht="24.15" customHeight="1">
      <c r="A320" s="41"/>
      <c r="B320" s="42"/>
      <c r="C320" s="210" t="s">
        <v>481</v>
      </c>
      <c r="D320" s="210" t="s">
        <v>188</v>
      </c>
      <c r="E320" s="211" t="s">
        <v>482</v>
      </c>
      <c r="F320" s="212" t="s">
        <v>483</v>
      </c>
      <c r="G320" s="213" t="s">
        <v>144</v>
      </c>
      <c r="H320" s="214">
        <v>59.859999999999999</v>
      </c>
      <c r="I320" s="215"/>
      <c r="J320" s="216">
        <f>ROUND(I320*H320,2)</f>
        <v>0</v>
      </c>
      <c r="K320" s="212" t="s">
        <v>191</v>
      </c>
      <c r="L320" s="47"/>
      <c r="M320" s="217" t="s">
        <v>41</v>
      </c>
      <c r="N320" s="218" t="s">
        <v>51</v>
      </c>
      <c r="O320" s="87"/>
      <c r="P320" s="219">
        <f>O320*H320</f>
        <v>0</v>
      </c>
      <c r="Q320" s="219">
        <v>0</v>
      </c>
      <c r="R320" s="219">
        <f>Q320*H320</f>
        <v>0</v>
      </c>
      <c r="S320" s="219">
        <v>0</v>
      </c>
      <c r="T320" s="220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1" t="s">
        <v>192</v>
      </c>
      <c r="AT320" s="221" t="s">
        <v>188</v>
      </c>
      <c r="AU320" s="221" t="s">
        <v>90</v>
      </c>
      <c r="AY320" s="19" t="s">
        <v>186</v>
      </c>
      <c r="BE320" s="222">
        <f>IF(N320="základní",J320,0)</f>
        <v>0</v>
      </c>
      <c r="BF320" s="222">
        <f>IF(N320="snížená",J320,0)</f>
        <v>0</v>
      </c>
      <c r="BG320" s="222">
        <f>IF(N320="zákl. přenesená",J320,0)</f>
        <v>0</v>
      </c>
      <c r="BH320" s="222">
        <f>IF(N320="sníž. přenesená",J320,0)</f>
        <v>0</v>
      </c>
      <c r="BI320" s="222">
        <f>IF(N320="nulová",J320,0)</f>
        <v>0</v>
      </c>
      <c r="BJ320" s="19" t="s">
        <v>88</v>
      </c>
      <c r="BK320" s="222">
        <f>ROUND(I320*H320,2)</f>
        <v>0</v>
      </c>
      <c r="BL320" s="19" t="s">
        <v>192</v>
      </c>
      <c r="BM320" s="221" t="s">
        <v>484</v>
      </c>
    </row>
    <row r="321" s="2" customFormat="1">
      <c r="A321" s="41"/>
      <c r="B321" s="42"/>
      <c r="C321" s="43"/>
      <c r="D321" s="223" t="s">
        <v>194</v>
      </c>
      <c r="E321" s="43"/>
      <c r="F321" s="224" t="s">
        <v>485</v>
      </c>
      <c r="G321" s="43"/>
      <c r="H321" s="43"/>
      <c r="I321" s="225"/>
      <c r="J321" s="43"/>
      <c r="K321" s="43"/>
      <c r="L321" s="47"/>
      <c r="M321" s="226"/>
      <c r="N321" s="227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19" t="s">
        <v>194</v>
      </c>
      <c r="AU321" s="19" t="s">
        <v>90</v>
      </c>
    </row>
    <row r="322" s="2" customFormat="1">
      <c r="A322" s="41"/>
      <c r="B322" s="42"/>
      <c r="C322" s="43"/>
      <c r="D322" s="228" t="s">
        <v>196</v>
      </c>
      <c r="E322" s="43"/>
      <c r="F322" s="229" t="s">
        <v>486</v>
      </c>
      <c r="G322" s="43"/>
      <c r="H322" s="43"/>
      <c r="I322" s="225"/>
      <c r="J322" s="43"/>
      <c r="K322" s="43"/>
      <c r="L322" s="47"/>
      <c r="M322" s="226"/>
      <c r="N322" s="227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19" t="s">
        <v>196</v>
      </c>
      <c r="AU322" s="19" t="s">
        <v>90</v>
      </c>
    </row>
    <row r="323" s="13" customFormat="1">
      <c r="A323" s="13"/>
      <c r="B323" s="230"/>
      <c r="C323" s="231"/>
      <c r="D323" s="223" t="s">
        <v>198</v>
      </c>
      <c r="E323" s="232" t="s">
        <v>41</v>
      </c>
      <c r="F323" s="233" t="s">
        <v>474</v>
      </c>
      <c r="G323" s="231"/>
      <c r="H323" s="234">
        <v>59.859999999999999</v>
      </c>
      <c r="I323" s="235"/>
      <c r="J323" s="231"/>
      <c r="K323" s="231"/>
      <c r="L323" s="236"/>
      <c r="M323" s="237"/>
      <c r="N323" s="238"/>
      <c r="O323" s="238"/>
      <c r="P323" s="238"/>
      <c r="Q323" s="238"/>
      <c r="R323" s="238"/>
      <c r="S323" s="238"/>
      <c r="T323" s="239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0" t="s">
        <v>198</v>
      </c>
      <c r="AU323" s="240" t="s">
        <v>90</v>
      </c>
      <c r="AV323" s="13" t="s">
        <v>90</v>
      </c>
      <c r="AW323" s="13" t="s">
        <v>42</v>
      </c>
      <c r="AX323" s="13" t="s">
        <v>80</v>
      </c>
      <c r="AY323" s="240" t="s">
        <v>186</v>
      </c>
    </row>
    <row r="324" s="14" customFormat="1">
      <c r="A324" s="14"/>
      <c r="B324" s="241"/>
      <c r="C324" s="242"/>
      <c r="D324" s="223" t="s">
        <v>198</v>
      </c>
      <c r="E324" s="243" t="s">
        <v>41</v>
      </c>
      <c r="F324" s="244" t="s">
        <v>200</v>
      </c>
      <c r="G324" s="242"/>
      <c r="H324" s="245">
        <v>59.859999999999999</v>
      </c>
      <c r="I324" s="246"/>
      <c r="J324" s="242"/>
      <c r="K324" s="242"/>
      <c r="L324" s="247"/>
      <c r="M324" s="248"/>
      <c r="N324" s="249"/>
      <c r="O324" s="249"/>
      <c r="P324" s="249"/>
      <c r="Q324" s="249"/>
      <c r="R324" s="249"/>
      <c r="S324" s="249"/>
      <c r="T324" s="250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1" t="s">
        <v>198</v>
      </c>
      <c r="AU324" s="251" t="s">
        <v>90</v>
      </c>
      <c r="AV324" s="14" t="s">
        <v>192</v>
      </c>
      <c r="AW324" s="14" t="s">
        <v>42</v>
      </c>
      <c r="AX324" s="14" t="s">
        <v>88</v>
      </c>
      <c r="AY324" s="251" t="s">
        <v>186</v>
      </c>
    </row>
    <row r="325" s="12" customFormat="1" ht="22.8" customHeight="1">
      <c r="A325" s="12"/>
      <c r="B325" s="194"/>
      <c r="C325" s="195"/>
      <c r="D325" s="196" t="s">
        <v>79</v>
      </c>
      <c r="E325" s="208" t="s">
        <v>487</v>
      </c>
      <c r="F325" s="208" t="s">
        <v>488</v>
      </c>
      <c r="G325" s="195"/>
      <c r="H325" s="195"/>
      <c r="I325" s="198"/>
      <c r="J325" s="209">
        <f>BK325</f>
        <v>0</v>
      </c>
      <c r="K325" s="195"/>
      <c r="L325" s="200"/>
      <c r="M325" s="201"/>
      <c r="N325" s="202"/>
      <c r="O325" s="202"/>
      <c r="P325" s="203">
        <f>SUM(P326:P331)</f>
        <v>0</v>
      </c>
      <c r="Q325" s="202"/>
      <c r="R325" s="203">
        <f>SUM(R326:R331)</f>
        <v>0</v>
      </c>
      <c r="S325" s="202"/>
      <c r="T325" s="204">
        <f>SUM(T326:T331)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05" t="s">
        <v>88</v>
      </c>
      <c r="AT325" s="206" t="s">
        <v>79</v>
      </c>
      <c r="AU325" s="206" t="s">
        <v>88</v>
      </c>
      <c r="AY325" s="205" t="s">
        <v>186</v>
      </c>
      <c r="BK325" s="207">
        <f>SUM(BK326:BK331)</f>
        <v>0</v>
      </c>
    </row>
    <row r="326" s="2" customFormat="1" ht="21.75" customHeight="1">
      <c r="A326" s="41"/>
      <c r="B326" s="42"/>
      <c r="C326" s="210" t="s">
        <v>489</v>
      </c>
      <c r="D326" s="210" t="s">
        <v>188</v>
      </c>
      <c r="E326" s="211" t="s">
        <v>490</v>
      </c>
      <c r="F326" s="212" t="s">
        <v>491</v>
      </c>
      <c r="G326" s="213" t="s">
        <v>144</v>
      </c>
      <c r="H326" s="214">
        <v>225.46199999999999</v>
      </c>
      <c r="I326" s="215"/>
      <c r="J326" s="216">
        <f>ROUND(I326*H326,2)</f>
        <v>0</v>
      </c>
      <c r="K326" s="212" t="s">
        <v>191</v>
      </c>
      <c r="L326" s="47"/>
      <c r="M326" s="217" t="s">
        <v>41</v>
      </c>
      <c r="N326" s="218" t="s">
        <v>51</v>
      </c>
      <c r="O326" s="87"/>
      <c r="P326" s="219">
        <f>O326*H326</f>
        <v>0</v>
      </c>
      <c r="Q326" s="219">
        <v>0</v>
      </c>
      <c r="R326" s="219">
        <f>Q326*H326</f>
        <v>0</v>
      </c>
      <c r="S326" s="219">
        <v>0</v>
      </c>
      <c r="T326" s="220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1" t="s">
        <v>192</v>
      </c>
      <c r="AT326" s="221" t="s">
        <v>188</v>
      </c>
      <c r="AU326" s="221" t="s">
        <v>90</v>
      </c>
      <c r="AY326" s="19" t="s">
        <v>186</v>
      </c>
      <c r="BE326" s="222">
        <f>IF(N326="základní",J326,0)</f>
        <v>0</v>
      </c>
      <c r="BF326" s="222">
        <f>IF(N326="snížená",J326,0)</f>
        <v>0</v>
      </c>
      <c r="BG326" s="222">
        <f>IF(N326="zákl. přenesená",J326,0)</f>
        <v>0</v>
      </c>
      <c r="BH326" s="222">
        <f>IF(N326="sníž. přenesená",J326,0)</f>
        <v>0</v>
      </c>
      <c r="BI326" s="222">
        <f>IF(N326="nulová",J326,0)</f>
        <v>0</v>
      </c>
      <c r="BJ326" s="19" t="s">
        <v>88</v>
      </c>
      <c r="BK326" s="222">
        <f>ROUND(I326*H326,2)</f>
        <v>0</v>
      </c>
      <c r="BL326" s="19" t="s">
        <v>192</v>
      </c>
      <c r="BM326" s="221" t="s">
        <v>492</v>
      </c>
    </row>
    <row r="327" s="2" customFormat="1">
      <c r="A327" s="41"/>
      <c r="B327" s="42"/>
      <c r="C327" s="43"/>
      <c r="D327" s="223" t="s">
        <v>194</v>
      </c>
      <c r="E327" s="43"/>
      <c r="F327" s="224" t="s">
        <v>493</v>
      </c>
      <c r="G327" s="43"/>
      <c r="H327" s="43"/>
      <c r="I327" s="225"/>
      <c r="J327" s="43"/>
      <c r="K327" s="43"/>
      <c r="L327" s="47"/>
      <c r="M327" s="226"/>
      <c r="N327" s="227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19" t="s">
        <v>194</v>
      </c>
      <c r="AU327" s="19" t="s">
        <v>90</v>
      </c>
    </row>
    <row r="328" s="2" customFormat="1">
      <c r="A328" s="41"/>
      <c r="B328" s="42"/>
      <c r="C328" s="43"/>
      <c r="D328" s="228" t="s">
        <v>196</v>
      </c>
      <c r="E328" s="43"/>
      <c r="F328" s="229" t="s">
        <v>494</v>
      </c>
      <c r="G328" s="43"/>
      <c r="H328" s="43"/>
      <c r="I328" s="225"/>
      <c r="J328" s="43"/>
      <c r="K328" s="43"/>
      <c r="L328" s="47"/>
      <c r="M328" s="226"/>
      <c r="N328" s="227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19" t="s">
        <v>196</v>
      </c>
      <c r="AU328" s="19" t="s">
        <v>90</v>
      </c>
    </row>
    <row r="329" s="2" customFormat="1" ht="21.75" customHeight="1">
      <c r="A329" s="41"/>
      <c r="B329" s="42"/>
      <c r="C329" s="210" t="s">
        <v>495</v>
      </c>
      <c r="D329" s="210" t="s">
        <v>188</v>
      </c>
      <c r="E329" s="211" t="s">
        <v>496</v>
      </c>
      <c r="F329" s="212" t="s">
        <v>497</v>
      </c>
      <c r="G329" s="213" t="s">
        <v>144</v>
      </c>
      <c r="H329" s="214">
        <v>225.46199999999999</v>
      </c>
      <c r="I329" s="215"/>
      <c r="J329" s="216">
        <f>ROUND(I329*H329,2)</f>
        <v>0</v>
      </c>
      <c r="K329" s="212" t="s">
        <v>191</v>
      </c>
      <c r="L329" s="47"/>
      <c r="M329" s="217" t="s">
        <v>41</v>
      </c>
      <c r="N329" s="218" t="s">
        <v>51</v>
      </c>
      <c r="O329" s="87"/>
      <c r="P329" s="219">
        <f>O329*H329</f>
        <v>0</v>
      </c>
      <c r="Q329" s="219">
        <v>0</v>
      </c>
      <c r="R329" s="219">
        <f>Q329*H329</f>
        <v>0</v>
      </c>
      <c r="S329" s="219">
        <v>0</v>
      </c>
      <c r="T329" s="220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1" t="s">
        <v>192</v>
      </c>
      <c r="AT329" s="221" t="s">
        <v>188</v>
      </c>
      <c r="AU329" s="221" t="s">
        <v>90</v>
      </c>
      <c r="AY329" s="19" t="s">
        <v>186</v>
      </c>
      <c r="BE329" s="222">
        <f>IF(N329="základní",J329,0)</f>
        <v>0</v>
      </c>
      <c r="BF329" s="222">
        <f>IF(N329="snížená",J329,0)</f>
        <v>0</v>
      </c>
      <c r="BG329" s="222">
        <f>IF(N329="zákl. přenesená",J329,0)</f>
        <v>0</v>
      </c>
      <c r="BH329" s="222">
        <f>IF(N329="sníž. přenesená",J329,0)</f>
        <v>0</v>
      </c>
      <c r="BI329" s="222">
        <f>IF(N329="nulová",J329,0)</f>
        <v>0</v>
      </c>
      <c r="BJ329" s="19" t="s">
        <v>88</v>
      </c>
      <c r="BK329" s="222">
        <f>ROUND(I329*H329,2)</f>
        <v>0</v>
      </c>
      <c r="BL329" s="19" t="s">
        <v>192</v>
      </c>
      <c r="BM329" s="221" t="s">
        <v>498</v>
      </c>
    </row>
    <row r="330" s="2" customFormat="1">
      <c r="A330" s="41"/>
      <c r="B330" s="42"/>
      <c r="C330" s="43"/>
      <c r="D330" s="223" t="s">
        <v>194</v>
      </c>
      <c r="E330" s="43"/>
      <c r="F330" s="224" t="s">
        <v>499</v>
      </c>
      <c r="G330" s="43"/>
      <c r="H330" s="43"/>
      <c r="I330" s="225"/>
      <c r="J330" s="43"/>
      <c r="K330" s="43"/>
      <c r="L330" s="47"/>
      <c r="M330" s="226"/>
      <c r="N330" s="227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19" t="s">
        <v>194</v>
      </c>
      <c r="AU330" s="19" t="s">
        <v>90</v>
      </c>
    </row>
    <row r="331" s="2" customFormat="1">
      <c r="A331" s="41"/>
      <c r="B331" s="42"/>
      <c r="C331" s="43"/>
      <c r="D331" s="228" t="s">
        <v>196</v>
      </c>
      <c r="E331" s="43"/>
      <c r="F331" s="229" t="s">
        <v>500</v>
      </c>
      <c r="G331" s="43"/>
      <c r="H331" s="43"/>
      <c r="I331" s="225"/>
      <c r="J331" s="43"/>
      <c r="K331" s="43"/>
      <c r="L331" s="47"/>
      <c r="M331" s="226"/>
      <c r="N331" s="227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19" t="s">
        <v>196</v>
      </c>
      <c r="AU331" s="19" t="s">
        <v>90</v>
      </c>
    </row>
    <row r="332" s="12" customFormat="1" ht="25.92" customHeight="1">
      <c r="A332" s="12"/>
      <c r="B332" s="194"/>
      <c r="C332" s="195"/>
      <c r="D332" s="196" t="s">
        <v>79</v>
      </c>
      <c r="E332" s="197" t="s">
        <v>501</v>
      </c>
      <c r="F332" s="197" t="s">
        <v>502</v>
      </c>
      <c r="G332" s="195"/>
      <c r="H332" s="195"/>
      <c r="I332" s="198"/>
      <c r="J332" s="199">
        <f>BK332</f>
        <v>0</v>
      </c>
      <c r="K332" s="195"/>
      <c r="L332" s="200"/>
      <c r="M332" s="201"/>
      <c r="N332" s="202"/>
      <c r="O332" s="202"/>
      <c r="P332" s="203">
        <f>SUM(P333:P358)</f>
        <v>0</v>
      </c>
      <c r="Q332" s="202"/>
      <c r="R332" s="203">
        <f>SUM(R333:R358)</f>
        <v>0</v>
      </c>
      <c r="S332" s="202"/>
      <c r="T332" s="204">
        <f>SUM(T333:T358)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05" t="s">
        <v>220</v>
      </c>
      <c r="AT332" s="206" t="s">
        <v>79</v>
      </c>
      <c r="AU332" s="206" t="s">
        <v>80</v>
      </c>
      <c r="AY332" s="205" t="s">
        <v>186</v>
      </c>
      <c r="BK332" s="207">
        <f>SUM(BK333:BK358)</f>
        <v>0</v>
      </c>
    </row>
    <row r="333" s="2" customFormat="1" ht="16.5" customHeight="1">
      <c r="A333" s="41"/>
      <c r="B333" s="42"/>
      <c r="C333" s="210" t="s">
        <v>503</v>
      </c>
      <c r="D333" s="210" t="s">
        <v>188</v>
      </c>
      <c r="E333" s="211" t="s">
        <v>504</v>
      </c>
      <c r="F333" s="212" t="s">
        <v>505</v>
      </c>
      <c r="G333" s="213" t="s">
        <v>506</v>
      </c>
      <c r="H333" s="214">
        <v>1</v>
      </c>
      <c r="I333" s="215"/>
      <c r="J333" s="216">
        <f>ROUND(I333*H333,2)</f>
        <v>0</v>
      </c>
      <c r="K333" s="212" t="s">
        <v>191</v>
      </c>
      <c r="L333" s="47"/>
      <c r="M333" s="217" t="s">
        <v>41</v>
      </c>
      <c r="N333" s="218" t="s">
        <v>51</v>
      </c>
      <c r="O333" s="87"/>
      <c r="P333" s="219">
        <f>O333*H333</f>
        <v>0</v>
      </c>
      <c r="Q333" s="219">
        <v>0</v>
      </c>
      <c r="R333" s="219">
        <f>Q333*H333</f>
        <v>0</v>
      </c>
      <c r="S333" s="219">
        <v>0</v>
      </c>
      <c r="T333" s="220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1" t="s">
        <v>507</v>
      </c>
      <c r="AT333" s="221" t="s">
        <v>188</v>
      </c>
      <c r="AU333" s="221" t="s">
        <v>88</v>
      </c>
      <c r="AY333" s="19" t="s">
        <v>186</v>
      </c>
      <c r="BE333" s="222">
        <f>IF(N333="základní",J333,0)</f>
        <v>0</v>
      </c>
      <c r="BF333" s="222">
        <f>IF(N333="snížená",J333,0)</f>
        <v>0</v>
      </c>
      <c r="BG333" s="222">
        <f>IF(N333="zákl. přenesená",J333,0)</f>
        <v>0</v>
      </c>
      <c r="BH333" s="222">
        <f>IF(N333="sníž. přenesená",J333,0)</f>
        <v>0</v>
      </c>
      <c r="BI333" s="222">
        <f>IF(N333="nulová",J333,0)</f>
        <v>0</v>
      </c>
      <c r="BJ333" s="19" t="s">
        <v>88</v>
      </c>
      <c r="BK333" s="222">
        <f>ROUND(I333*H333,2)</f>
        <v>0</v>
      </c>
      <c r="BL333" s="19" t="s">
        <v>507</v>
      </c>
      <c r="BM333" s="221" t="s">
        <v>508</v>
      </c>
    </row>
    <row r="334" s="2" customFormat="1">
      <c r="A334" s="41"/>
      <c r="B334" s="42"/>
      <c r="C334" s="43"/>
      <c r="D334" s="223" t="s">
        <v>194</v>
      </c>
      <c r="E334" s="43"/>
      <c r="F334" s="224" t="s">
        <v>505</v>
      </c>
      <c r="G334" s="43"/>
      <c r="H334" s="43"/>
      <c r="I334" s="225"/>
      <c r="J334" s="43"/>
      <c r="K334" s="43"/>
      <c r="L334" s="47"/>
      <c r="M334" s="226"/>
      <c r="N334" s="227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19" t="s">
        <v>194</v>
      </c>
      <c r="AU334" s="19" t="s">
        <v>88</v>
      </c>
    </row>
    <row r="335" s="2" customFormat="1">
      <c r="A335" s="41"/>
      <c r="B335" s="42"/>
      <c r="C335" s="43"/>
      <c r="D335" s="228" t="s">
        <v>196</v>
      </c>
      <c r="E335" s="43"/>
      <c r="F335" s="229" t="s">
        <v>509</v>
      </c>
      <c r="G335" s="43"/>
      <c r="H335" s="43"/>
      <c r="I335" s="225"/>
      <c r="J335" s="43"/>
      <c r="K335" s="43"/>
      <c r="L335" s="47"/>
      <c r="M335" s="226"/>
      <c r="N335" s="227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19" t="s">
        <v>196</v>
      </c>
      <c r="AU335" s="19" t="s">
        <v>88</v>
      </c>
    </row>
    <row r="336" s="2" customFormat="1" ht="16.5" customHeight="1">
      <c r="A336" s="41"/>
      <c r="B336" s="42"/>
      <c r="C336" s="210" t="s">
        <v>510</v>
      </c>
      <c r="D336" s="210" t="s">
        <v>188</v>
      </c>
      <c r="E336" s="211" t="s">
        <v>511</v>
      </c>
      <c r="F336" s="212" t="s">
        <v>512</v>
      </c>
      <c r="G336" s="213" t="s">
        <v>506</v>
      </c>
      <c r="H336" s="214">
        <v>1</v>
      </c>
      <c r="I336" s="215"/>
      <c r="J336" s="216">
        <f>ROUND(I336*H336,2)</f>
        <v>0</v>
      </c>
      <c r="K336" s="212" t="s">
        <v>191</v>
      </c>
      <c r="L336" s="47"/>
      <c r="M336" s="217" t="s">
        <v>41</v>
      </c>
      <c r="N336" s="218" t="s">
        <v>51</v>
      </c>
      <c r="O336" s="87"/>
      <c r="P336" s="219">
        <f>O336*H336</f>
        <v>0</v>
      </c>
      <c r="Q336" s="219">
        <v>0</v>
      </c>
      <c r="R336" s="219">
        <f>Q336*H336</f>
        <v>0</v>
      </c>
      <c r="S336" s="219">
        <v>0</v>
      </c>
      <c r="T336" s="220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1" t="s">
        <v>507</v>
      </c>
      <c r="AT336" s="221" t="s">
        <v>188</v>
      </c>
      <c r="AU336" s="221" t="s">
        <v>88</v>
      </c>
      <c r="AY336" s="19" t="s">
        <v>186</v>
      </c>
      <c r="BE336" s="222">
        <f>IF(N336="základní",J336,0)</f>
        <v>0</v>
      </c>
      <c r="BF336" s="222">
        <f>IF(N336="snížená",J336,0)</f>
        <v>0</v>
      </c>
      <c r="BG336" s="222">
        <f>IF(N336="zákl. přenesená",J336,0)</f>
        <v>0</v>
      </c>
      <c r="BH336" s="222">
        <f>IF(N336="sníž. přenesená",J336,0)</f>
        <v>0</v>
      </c>
      <c r="BI336" s="222">
        <f>IF(N336="nulová",J336,0)</f>
        <v>0</v>
      </c>
      <c r="BJ336" s="19" t="s">
        <v>88</v>
      </c>
      <c r="BK336" s="222">
        <f>ROUND(I336*H336,2)</f>
        <v>0</v>
      </c>
      <c r="BL336" s="19" t="s">
        <v>507</v>
      </c>
      <c r="BM336" s="221" t="s">
        <v>513</v>
      </c>
    </row>
    <row r="337" s="2" customFormat="1">
      <c r="A337" s="41"/>
      <c r="B337" s="42"/>
      <c r="C337" s="43"/>
      <c r="D337" s="223" t="s">
        <v>194</v>
      </c>
      <c r="E337" s="43"/>
      <c r="F337" s="224" t="s">
        <v>512</v>
      </c>
      <c r="G337" s="43"/>
      <c r="H337" s="43"/>
      <c r="I337" s="225"/>
      <c r="J337" s="43"/>
      <c r="K337" s="43"/>
      <c r="L337" s="47"/>
      <c r="M337" s="226"/>
      <c r="N337" s="227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19" t="s">
        <v>194</v>
      </c>
      <c r="AU337" s="19" t="s">
        <v>88</v>
      </c>
    </row>
    <row r="338" s="2" customFormat="1">
      <c r="A338" s="41"/>
      <c r="B338" s="42"/>
      <c r="C338" s="43"/>
      <c r="D338" s="228" t="s">
        <v>196</v>
      </c>
      <c r="E338" s="43"/>
      <c r="F338" s="229" t="s">
        <v>514</v>
      </c>
      <c r="G338" s="43"/>
      <c r="H338" s="43"/>
      <c r="I338" s="225"/>
      <c r="J338" s="43"/>
      <c r="K338" s="43"/>
      <c r="L338" s="47"/>
      <c r="M338" s="226"/>
      <c r="N338" s="227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19" t="s">
        <v>196</v>
      </c>
      <c r="AU338" s="19" t="s">
        <v>88</v>
      </c>
    </row>
    <row r="339" s="2" customFormat="1" ht="16.5" customHeight="1">
      <c r="A339" s="41"/>
      <c r="B339" s="42"/>
      <c r="C339" s="210" t="s">
        <v>515</v>
      </c>
      <c r="D339" s="210" t="s">
        <v>188</v>
      </c>
      <c r="E339" s="211" t="s">
        <v>516</v>
      </c>
      <c r="F339" s="212" t="s">
        <v>517</v>
      </c>
      <c r="G339" s="213" t="s">
        <v>506</v>
      </c>
      <c r="H339" s="214">
        <v>1</v>
      </c>
      <c r="I339" s="215"/>
      <c r="J339" s="216">
        <f>ROUND(I339*H339,2)</f>
        <v>0</v>
      </c>
      <c r="K339" s="212" t="s">
        <v>191</v>
      </c>
      <c r="L339" s="47"/>
      <c r="M339" s="217" t="s">
        <v>41</v>
      </c>
      <c r="N339" s="218" t="s">
        <v>51</v>
      </c>
      <c r="O339" s="87"/>
      <c r="P339" s="219">
        <f>O339*H339</f>
        <v>0</v>
      </c>
      <c r="Q339" s="219">
        <v>0</v>
      </c>
      <c r="R339" s="219">
        <f>Q339*H339</f>
        <v>0</v>
      </c>
      <c r="S339" s="219">
        <v>0</v>
      </c>
      <c r="T339" s="22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1" t="s">
        <v>507</v>
      </c>
      <c r="AT339" s="221" t="s">
        <v>188</v>
      </c>
      <c r="AU339" s="221" t="s">
        <v>88</v>
      </c>
      <c r="AY339" s="19" t="s">
        <v>186</v>
      </c>
      <c r="BE339" s="222">
        <f>IF(N339="základní",J339,0)</f>
        <v>0</v>
      </c>
      <c r="BF339" s="222">
        <f>IF(N339="snížená",J339,0)</f>
        <v>0</v>
      </c>
      <c r="BG339" s="222">
        <f>IF(N339="zákl. přenesená",J339,0)</f>
        <v>0</v>
      </c>
      <c r="BH339" s="222">
        <f>IF(N339="sníž. přenesená",J339,0)</f>
        <v>0</v>
      </c>
      <c r="BI339" s="222">
        <f>IF(N339="nulová",J339,0)</f>
        <v>0</v>
      </c>
      <c r="BJ339" s="19" t="s">
        <v>88</v>
      </c>
      <c r="BK339" s="222">
        <f>ROUND(I339*H339,2)</f>
        <v>0</v>
      </c>
      <c r="BL339" s="19" t="s">
        <v>507</v>
      </c>
      <c r="BM339" s="221" t="s">
        <v>518</v>
      </c>
    </row>
    <row r="340" s="2" customFormat="1">
      <c r="A340" s="41"/>
      <c r="B340" s="42"/>
      <c r="C340" s="43"/>
      <c r="D340" s="223" t="s">
        <v>194</v>
      </c>
      <c r="E340" s="43"/>
      <c r="F340" s="224" t="s">
        <v>517</v>
      </c>
      <c r="G340" s="43"/>
      <c r="H340" s="43"/>
      <c r="I340" s="225"/>
      <c r="J340" s="43"/>
      <c r="K340" s="43"/>
      <c r="L340" s="47"/>
      <c r="M340" s="226"/>
      <c r="N340" s="227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19" t="s">
        <v>194</v>
      </c>
      <c r="AU340" s="19" t="s">
        <v>88</v>
      </c>
    </row>
    <row r="341" s="2" customFormat="1">
      <c r="A341" s="41"/>
      <c r="B341" s="42"/>
      <c r="C341" s="43"/>
      <c r="D341" s="228" t="s">
        <v>196</v>
      </c>
      <c r="E341" s="43"/>
      <c r="F341" s="229" t="s">
        <v>519</v>
      </c>
      <c r="G341" s="43"/>
      <c r="H341" s="43"/>
      <c r="I341" s="225"/>
      <c r="J341" s="43"/>
      <c r="K341" s="43"/>
      <c r="L341" s="47"/>
      <c r="M341" s="226"/>
      <c r="N341" s="227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19" t="s">
        <v>196</v>
      </c>
      <c r="AU341" s="19" t="s">
        <v>88</v>
      </c>
    </row>
    <row r="342" s="2" customFormat="1" ht="16.5" customHeight="1">
      <c r="A342" s="41"/>
      <c r="B342" s="42"/>
      <c r="C342" s="210" t="s">
        <v>520</v>
      </c>
      <c r="D342" s="210" t="s">
        <v>188</v>
      </c>
      <c r="E342" s="211" t="s">
        <v>521</v>
      </c>
      <c r="F342" s="212" t="s">
        <v>522</v>
      </c>
      <c r="G342" s="213" t="s">
        <v>506</v>
      </c>
      <c r="H342" s="214">
        <v>1</v>
      </c>
      <c r="I342" s="215"/>
      <c r="J342" s="216">
        <f>ROUND(I342*H342,2)</f>
        <v>0</v>
      </c>
      <c r="K342" s="212" t="s">
        <v>191</v>
      </c>
      <c r="L342" s="47"/>
      <c r="M342" s="217" t="s">
        <v>41</v>
      </c>
      <c r="N342" s="218" t="s">
        <v>51</v>
      </c>
      <c r="O342" s="87"/>
      <c r="P342" s="219">
        <f>O342*H342</f>
        <v>0</v>
      </c>
      <c r="Q342" s="219">
        <v>0</v>
      </c>
      <c r="R342" s="219">
        <f>Q342*H342</f>
        <v>0</v>
      </c>
      <c r="S342" s="219">
        <v>0</v>
      </c>
      <c r="T342" s="220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1" t="s">
        <v>507</v>
      </c>
      <c r="AT342" s="221" t="s">
        <v>188</v>
      </c>
      <c r="AU342" s="221" t="s">
        <v>88</v>
      </c>
      <c r="AY342" s="19" t="s">
        <v>186</v>
      </c>
      <c r="BE342" s="222">
        <f>IF(N342="základní",J342,0)</f>
        <v>0</v>
      </c>
      <c r="BF342" s="222">
        <f>IF(N342="snížená",J342,0)</f>
        <v>0</v>
      </c>
      <c r="BG342" s="222">
        <f>IF(N342="zákl. přenesená",J342,0)</f>
        <v>0</v>
      </c>
      <c r="BH342" s="222">
        <f>IF(N342="sníž. přenesená",J342,0)</f>
        <v>0</v>
      </c>
      <c r="BI342" s="222">
        <f>IF(N342="nulová",J342,0)</f>
        <v>0</v>
      </c>
      <c r="BJ342" s="19" t="s">
        <v>88</v>
      </c>
      <c r="BK342" s="222">
        <f>ROUND(I342*H342,2)</f>
        <v>0</v>
      </c>
      <c r="BL342" s="19" t="s">
        <v>507</v>
      </c>
      <c r="BM342" s="221" t="s">
        <v>523</v>
      </c>
    </row>
    <row r="343" s="2" customFormat="1">
      <c r="A343" s="41"/>
      <c r="B343" s="42"/>
      <c r="C343" s="43"/>
      <c r="D343" s="223" t="s">
        <v>194</v>
      </c>
      <c r="E343" s="43"/>
      <c r="F343" s="224" t="s">
        <v>522</v>
      </c>
      <c r="G343" s="43"/>
      <c r="H343" s="43"/>
      <c r="I343" s="225"/>
      <c r="J343" s="43"/>
      <c r="K343" s="43"/>
      <c r="L343" s="47"/>
      <c r="M343" s="226"/>
      <c r="N343" s="227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19" t="s">
        <v>194</v>
      </c>
      <c r="AU343" s="19" t="s">
        <v>88</v>
      </c>
    </row>
    <row r="344" s="2" customFormat="1">
      <c r="A344" s="41"/>
      <c r="B344" s="42"/>
      <c r="C344" s="43"/>
      <c r="D344" s="228" t="s">
        <v>196</v>
      </c>
      <c r="E344" s="43"/>
      <c r="F344" s="229" t="s">
        <v>524</v>
      </c>
      <c r="G344" s="43"/>
      <c r="H344" s="43"/>
      <c r="I344" s="225"/>
      <c r="J344" s="43"/>
      <c r="K344" s="43"/>
      <c r="L344" s="47"/>
      <c r="M344" s="226"/>
      <c r="N344" s="227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19" t="s">
        <v>196</v>
      </c>
      <c r="AU344" s="19" t="s">
        <v>88</v>
      </c>
    </row>
    <row r="345" s="2" customFormat="1" ht="16.5" customHeight="1">
      <c r="A345" s="41"/>
      <c r="B345" s="42"/>
      <c r="C345" s="210" t="s">
        <v>525</v>
      </c>
      <c r="D345" s="210" t="s">
        <v>188</v>
      </c>
      <c r="E345" s="211" t="s">
        <v>526</v>
      </c>
      <c r="F345" s="212" t="s">
        <v>527</v>
      </c>
      <c r="G345" s="213" t="s">
        <v>506</v>
      </c>
      <c r="H345" s="214">
        <v>1</v>
      </c>
      <c r="I345" s="215"/>
      <c r="J345" s="216">
        <f>ROUND(I345*H345,2)</f>
        <v>0</v>
      </c>
      <c r="K345" s="212" t="s">
        <v>191</v>
      </c>
      <c r="L345" s="47"/>
      <c r="M345" s="217" t="s">
        <v>41</v>
      </c>
      <c r="N345" s="218" t="s">
        <v>51</v>
      </c>
      <c r="O345" s="87"/>
      <c r="P345" s="219">
        <f>O345*H345</f>
        <v>0</v>
      </c>
      <c r="Q345" s="219">
        <v>0</v>
      </c>
      <c r="R345" s="219">
        <f>Q345*H345</f>
        <v>0</v>
      </c>
      <c r="S345" s="219">
        <v>0</v>
      </c>
      <c r="T345" s="220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1" t="s">
        <v>507</v>
      </c>
      <c r="AT345" s="221" t="s">
        <v>188</v>
      </c>
      <c r="AU345" s="221" t="s">
        <v>88</v>
      </c>
      <c r="AY345" s="19" t="s">
        <v>186</v>
      </c>
      <c r="BE345" s="222">
        <f>IF(N345="základní",J345,0)</f>
        <v>0</v>
      </c>
      <c r="BF345" s="222">
        <f>IF(N345="snížená",J345,0)</f>
        <v>0</v>
      </c>
      <c r="BG345" s="222">
        <f>IF(N345="zákl. přenesená",J345,0)</f>
        <v>0</v>
      </c>
      <c r="BH345" s="222">
        <f>IF(N345="sníž. přenesená",J345,0)</f>
        <v>0</v>
      </c>
      <c r="BI345" s="222">
        <f>IF(N345="nulová",J345,0)</f>
        <v>0</v>
      </c>
      <c r="BJ345" s="19" t="s">
        <v>88</v>
      </c>
      <c r="BK345" s="222">
        <f>ROUND(I345*H345,2)</f>
        <v>0</v>
      </c>
      <c r="BL345" s="19" t="s">
        <v>507</v>
      </c>
      <c r="BM345" s="221" t="s">
        <v>528</v>
      </c>
    </row>
    <row r="346" s="2" customFormat="1">
      <c r="A346" s="41"/>
      <c r="B346" s="42"/>
      <c r="C346" s="43"/>
      <c r="D346" s="223" t="s">
        <v>194</v>
      </c>
      <c r="E346" s="43"/>
      <c r="F346" s="224" t="s">
        <v>527</v>
      </c>
      <c r="G346" s="43"/>
      <c r="H346" s="43"/>
      <c r="I346" s="225"/>
      <c r="J346" s="43"/>
      <c r="K346" s="43"/>
      <c r="L346" s="47"/>
      <c r="M346" s="226"/>
      <c r="N346" s="227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19" t="s">
        <v>194</v>
      </c>
      <c r="AU346" s="19" t="s">
        <v>88</v>
      </c>
    </row>
    <row r="347" s="2" customFormat="1">
      <c r="A347" s="41"/>
      <c r="B347" s="42"/>
      <c r="C347" s="43"/>
      <c r="D347" s="228" t="s">
        <v>196</v>
      </c>
      <c r="E347" s="43"/>
      <c r="F347" s="229" t="s">
        <v>529</v>
      </c>
      <c r="G347" s="43"/>
      <c r="H347" s="43"/>
      <c r="I347" s="225"/>
      <c r="J347" s="43"/>
      <c r="K347" s="43"/>
      <c r="L347" s="47"/>
      <c r="M347" s="226"/>
      <c r="N347" s="227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19" t="s">
        <v>196</v>
      </c>
      <c r="AU347" s="19" t="s">
        <v>88</v>
      </c>
    </row>
    <row r="348" s="2" customFormat="1" ht="16.5" customHeight="1">
      <c r="A348" s="41"/>
      <c r="B348" s="42"/>
      <c r="C348" s="210" t="s">
        <v>530</v>
      </c>
      <c r="D348" s="210" t="s">
        <v>188</v>
      </c>
      <c r="E348" s="211" t="s">
        <v>531</v>
      </c>
      <c r="F348" s="212" t="s">
        <v>532</v>
      </c>
      <c r="G348" s="213" t="s">
        <v>533</v>
      </c>
      <c r="H348" s="214">
        <v>4</v>
      </c>
      <c r="I348" s="215"/>
      <c r="J348" s="216">
        <f>ROUND(I348*H348,2)</f>
        <v>0</v>
      </c>
      <c r="K348" s="212" t="s">
        <v>191</v>
      </c>
      <c r="L348" s="47"/>
      <c r="M348" s="217" t="s">
        <v>41</v>
      </c>
      <c r="N348" s="218" t="s">
        <v>51</v>
      </c>
      <c r="O348" s="87"/>
      <c r="P348" s="219">
        <f>O348*H348</f>
        <v>0</v>
      </c>
      <c r="Q348" s="219">
        <v>0</v>
      </c>
      <c r="R348" s="219">
        <f>Q348*H348</f>
        <v>0</v>
      </c>
      <c r="S348" s="219">
        <v>0</v>
      </c>
      <c r="T348" s="220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1" t="s">
        <v>507</v>
      </c>
      <c r="AT348" s="221" t="s">
        <v>188</v>
      </c>
      <c r="AU348" s="221" t="s">
        <v>88</v>
      </c>
      <c r="AY348" s="19" t="s">
        <v>186</v>
      </c>
      <c r="BE348" s="222">
        <f>IF(N348="základní",J348,0)</f>
        <v>0</v>
      </c>
      <c r="BF348" s="222">
        <f>IF(N348="snížená",J348,0)</f>
        <v>0</v>
      </c>
      <c r="BG348" s="222">
        <f>IF(N348="zákl. přenesená",J348,0)</f>
        <v>0</v>
      </c>
      <c r="BH348" s="222">
        <f>IF(N348="sníž. přenesená",J348,0)</f>
        <v>0</v>
      </c>
      <c r="BI348" s="222">
        <f>IF(N348="nulová",J348,0)</f>
        <v>0</v>
      </c>
      <c r="BJ348" s="19" t="s">
        <v>88</v>
      </c>
      <c r="BK348" s="222">
        <f>ROUND(I348*H348,2)</f>
        <v>0</v>
      </c>
      <c r="BL348" s="19" t="s">
        <v>507</v>
      </c>
      <c r="BM348" s="221" t="s">
        <v>534</v>
      </c>
    </row>
    <row r="349" s="2" customFormat="1">
      <c r="A349" s="41"/>
      <c r="B349" s="42"/>
      <c r="C349" s="43"/>
      <c r="D349" s="223" t="s">
        <v>194</v>
      </c>
      <c r="E349" s="43"/>
      <c r="F349" s="224" t="s">
        <v>532</v>
      </c>
      <c r="G349" s="43"/>
      <c r="H349" s="43"/>
      <c r="I349" s="225"/>
      <c r="J349" s="43"/>
      <c r="K349" s="43"/>
      <c r="L349" s="47"/>
      <c r="M349" s="226"/>
      <c r="N349" s="227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19" t="s">
        <v>194</v>
      </c>
      <c r="AU349" s="19" t="s">
        <v>88</v>
      </c>
    </row>
    <row r="350" s="2" customFormat="1">
      <c r="A350" s="41"/>
      <c r="B350" s="42"/>
      <c r="C350" s="43"/>
      <c r="D350" s="228" t="s">
        <v>196</v>
      </c>
      <c r="E350" s="43"/>
      <c r="F350" s="229" t="s">
        <v>535</v>
      </c>
      <c r="G350" s="43"/>
      <c r="H350" s="43"/>
      <c r="I350" s="225"/>
      <c r="J350" s="43"/>
      <c r="K350" s="43"/>
      <c r="L350" s="47"/>
      <c r="M350" s="226"/>
      <c r="N350" s="227"/>
      <c r="O350" s="87"/>
      <c r="P350" s="87"/>
      <c r="Q350" s="87"/>
      <c r="R350" s="87"/>
      <c r="S350" s="87"/>
      <c r="T350" s="88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19" t="s">
        <v>196</v>
      </c>
      <c r="AU350" s="19" t="s">
        <v>88</v>
      </c>
    </row>
    <row r="351" s="13" customFormat="1">
      <c r="A351" s="13"/>
      <c r="B351" s="230"/>
      <c r="C351" s="231"/>
      <c r="D351" s="223" t="s">
        <v>198</v>
      </c>
      <c r="E351" s="232" t="s">
        <v>41</v>
      </c>
      <c r="F351" s="233" t="s">
        <v>536</v>
      </c>
      <c r="G351" s="231"/>
      <c r="H351" s="234">
        <v>4</v>
      </c>
      <c r="I351" s="235"/>
      <c r="J351" s="231"/>
      <c r="K351" s="231"/>
      <c r="L351" s="236"/>
      <c r="M351" s="237"/>
      <c r="N351" s="238"/>
      <c r="O351" s="238"/>
      <c r="P351" s="238"/>
      <c r="Q351" s="238"/>
      <c r="R351" s="238"/>
      <c r="S351" s="238"/>
      <c r="T351" s="239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0" t="s">
        <v>198</v>
      </c>
      <c r="AU351" s="240" t="s">
        <v>88</v>
      </c>
      <c r="AV351" s="13" t="s">
        <v>90</v>
      </c>
      <c r="AW351" s="13" t="s">
        <v>42</v>
      </c>
      <c r="AX351" s="13" t="s">
        <v>80</v>
      </c>
      <c r="AY351" s="240" t="s">
        <v>186</v>
      </c>
    </row>
    <row r="352" s="14" customFormat="1">
      <c r="A352" s="14"/>
      <c r="B352" s="241"/>
      <c r="C352" s="242"/>
      <c r="D352" s="223" t="s">
        <v>198</v>
      </c>
      <c r="E352" s="243" t="s">
        <v>41</v>
      </c>
      <c r="F352" s="244" t="s">
        <v>200</v>
      </c>
      <c r="G352" s="242"/>
      <c r="H352" s="245">
        <v>4</v>
      </c>
      <c r="I352" s="246"/>
      <c r="J352" s="242"/>
      <c r="K352" s="242"/>
      <c r="L352" s="247"/>
      <c r="M352" s="248"/>
      <c r="N352" s="249"/>
      <c r="O352" s="249"/>
      <c r="P352" s="249"/>
      <c r="Q352" s="249"/>
      <c r="R352" s="249"/>
      <c r="S352" s="249"/>
      <c r="T352" s="250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1" t="s">
        <v>198</v>
      </c>
      <c r="AU352" s="251" t="s">
        <v>88</v>
      </c>
      <c r="AV352" s="14" t="s">
        <v>192</v>
      </c>
      <c r="AW352" s="14" t="s">
        <v>42</v>
      </c>
      <c r="AX352" s="14" t="s">
        <v>88</v>
      </c>
      <c r="AY352" s="251" t="s">
        <v>186</v>
      </c>
    </row>
    <row r="353" s="2" customFormat="1" ht="16.5" customHeight="1">
      <c r="A353" s="41"/>
      <c r="B353" s="42"/>
      <c r="C353" s="210" t="s">
        <v>537</v>
      </c>
      <c r="D353" s="210" t="s">
        <v>188</v>
      </c>
      <c r="E353" s="211" t="s">
        <v>538</v>
      </c>
      <c r="F353" s="212" t="s">
        <v>539</v>
      </c>
      <c r="G353" s="213" t="s">
        <v>506</v>
      </c>
      <c r="H353" s="214">
        <v>1</v>
      </c>
      <c r="I353" s="215"/>
      <c r="J353" s="216">
        <f>ROUND(I353*H353,2)</f>
        <v>0</v>
      </c>
      <c r="K353" s="212" t="s">
        <v>191</v>
      </c>
      <c r="L353" s="47"/>
      <c r="M353" s="217" t="s">
        <v>41</v>
      </c>
      <c r="N353" s="218" t="s">
        <v>51</v>
      </c>
      <c r="O353" s="87"/>
      <c r="P353" s="219">
        <f>O353*H353</f>
        <v>0</v>
      </c>
      <c r="Q353" s="219">
        <v>0</v>
      </c>
      <c r="R353" s="219">
        <f>Q353*H353</f>
        <v>0</v>
      </c>
      <c r="S353" s="219">
        <v>0</v>
      </c>
      <c r="T353" s="22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1" t="s">
        <v>507</v>
      </c>
      <c r="AT353" s="221" t="s">
        <v>188</v>
      </c>
      <c r="AU353" s="221" t="s">
        <v>88</v>
      </c>
      <c r="AY353" s="19" t="s">
        <v>186</v>
      </c>
      <c r="BE353" s="222">
        <f>IF(N353="základní",J353,0)</f>
        <v>0</v>
      </c>
      <c r="BF353" s="222">
        <f>IF(N353="snížená",J353,0)</f>
        <v>0</v>
      </c>
      <c r="BG353" s="222">
        <f>IF(N353="zákl. přenesená",J353,0)</f>
        <v>0</v>
      </c>
      <c r="BH353" s="222">
        <f>IF(N353="sníž. přenesená",J353,0)</f>
        <v>0</v>
      </c>
      <c r="BI353" s="222">
        <f>IF(N353="nulová",J353,0)</f>
        <v>0</v>
      </c>
      <c r="BJ353" s="19" t="s">
        <v>88</v>
      </c>
      <c r="BK353" s="222">
        <f>ROUND(I353*H353,2)</f>
        <v>0</v>
      </c>
      <c r="BL353" s="19" t="s">
        <v>507</v>
      </c>
      <c r="BM353" s="221" t="s">
        <v>540</v>
      </c>
    </row>
    <row r="354" s="2" customFormat="1">
      <c r="A354" s="41"/>
      <c r="B354" s="42"/>
      <c r="C354" s="43"/>
      <c r="D354" s="223" t="s">
        <v>194</v>
      </c>
      <c r="E354" s="43"/>
      <c r="F354" s="224" t="s">
        <v>539</v>
      </c>
      <c r="G354" s="43"/>
      <c r="H354" s="43"/>
      <c r="I354" s="225"/>
      <c r="J354" s="43"/>
      <c r="K354" s="43"/>
      <c r="L354" s="47"/>
      <c r="M354" s="226"/>
      <c r="N354" s="227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19" t="s">
        <v>194</v>
      </c>
      <c r="AU354" s="19" t="s">
        <v>88</v>
      </c>
    </row>
    <row r="355" s="2" customFormat="1">
      <c r="A355" s="41"/>
      <c r="B355" s="42"/>
      <c r="C355" s="43"/>
      <c r="D355" s="228" t="s">
        <v>196</v>
      </c>
      <c r="E355" s="43"/>
      <c r="F355" s="229" t="s">
        <v>541</v>
      </c>
      <c r="G355" s="43"/>
      <c r="H355" s="43"/>
      <c r="I355" s="225"/>
      <c r="J355" s="43"/>
      <c r="K355" s="43"/>
      <c r="L355" s="47"/>
      <c r="M355" s="226"/>
      <c r="N355" s="227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19" t="s">
        <v>196</v>
      </c>
      <c r="AU355" s="19" t="s">
        <v>88</v>
      </c>
    </row>
    <row r="356" s="2" customFormat="1" ht="16.5" customHeight="1">
      <c r="A356" s="41"/>
      <c r="B356" s="42"/>
      <c r="C356" s="210" t="s">
        <v>542</v>
      </c>
      <c r="D356" s="210" t="s">
        <v>188</v>
      </c>
      <c r="E356" s="211" t="s">
        <v>543</v>
      </c>
      <c r="F356" s="212" t="s">
        <v>544</v>
      </c>
      <c r="G356" s="213" t="s">
        <v>506</v>
      </c>
      <c r="H356" s="214">
        <v>1</v>
      </c>
      <c r="I356" s="215"/>
      <c r="J356" s="216">
        <f>ROUND(I356*H356,2)</f>
        <v>0</v>
      </c>
      <c r="K356" s="212" t="s">
        <v>191</v>
      </c>
      <c r="L356" s="47"/>
      <c r="M356" s="217" t="s">
        <v>41</v>
      </c>
      <c r="N356" s="218" t="s">
        <v>51</v>
      </c>
      <c r="O356" s="87"/>
      <c r="P356" s="219">
        <f>O356*H356</f>
        <v>0</v>
      </c>
      <c r="Q356" s="219">
        <v>0</v>
      </c>
      <c r="R356" s="219">
        <f>Q356*H356</f>
        <v>0</v>
      </c>
      <c r="S356" s="219">
        <v>0</v>
      </c>
      <c r="T356" s="220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1" t="s">
        <v>507</v>
      </c>
      <c r="AT356" s="221" t="s">
        <v>188</v>
      </c>
      <c r="AU356" s="221" t="s">
        <v>88</v>
      </c>
      <c r="AY356" s="19" t="s">
        <v>186</v>
      </c>
      <c r="BE356" s="222">
        <f>IF(N356="základní",J356,0)</f>
        <v>0</v>
      </c>
      <c r="BF356" s="222">
        <f>IF(N356="snížená",J356,0)</f>
        <v>0</v>
      </c>
      <c r="BG356" s="222">
        <f>IF(N356="zákl. přenesená",J356,0)</f>
        <v>0</v>
      </c>
      <c r="BH356" s="222">
        <f>IF(N356="sníž. přenesená",J356,0)</f>
        <v>0</v>
      </c>
      <c r="BI356" s="222">
        <f>IF(N356="nulová",J356,0)</f>
        <v>0</v>
      </c>
      <c r="BJ356" s="19" t="s">
        <v>88</v>
      </c>
      <c r="BK356" s="222">
        <f>ROUND(I356*H356,2)</f>
        <v>0</v>
      </c>
      <c r="BL356" s="19" t="s">
        <v>507</v>
      </c>
      <c r="BM356" s="221" t="s">
        <v>545</v>
      </c>
    </row>
    <row r="357" s="2" customFormat="1">
      <c r="A357" s="41"/>
      <c r="B357" s="42"/>
      <c r="C357" s="43"/>
      <c r="D357" s="223" t="s">
        <v>194</v>
      </c>
      <c r="E357" s="43"/>
      <c r="F357" s="224" t="s">
        <v>544</v>
      </c>
      <c r="G357" s="43"/>
      <c r="H357" s="43"/>
      <c r="I357" s="225"/>
      <c r="J357" s="43"/>
      <c r="K357" s="43"/>
      <c r="L357" s="47"/>
      <c r="M357" s="226"/>
      <c r="N357" s="227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19" t="s">
        <v>194</v>
      </c>
      <c r="AU357" s="19" t="s">
        <v>88</v>
      </c>
    </row>
    <row r="358" s="2" customFormat="1">
      <c r="A358" s="41"/>
      <c r="B358" s="42"/>
      <c r="C358" s="43"/>
      <c r="D358" s="228" t="s">
        <v>196</v>
      </c>
      <c r="E358" s="43"/>
      <c r="F358" s="229" t="s">
        <v>546</v>
      </c>
      <c r="G358" s="43"/>
      <c r="H358" s="43"/>
      <c r="I358" s="225"/>
      <c r="J358" s="43"/>
      <c r="K358" s="43"/>
      <c r="L358" s="47"/>
      <c r="M358" s="284"/>
      <c r="N358" s="285"/>
      <c r="O358" s="286"/>
      <c r="P358" s="286"/>
      <c r="Q358" s="286"/>
      <c r="R358" s="286"/>
      <c r="S358" s="286"/>
      <c r="T358" s="287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19" t="s">
        <v>196</v>
      </c>
      <c r="AU358" s="19" t="s">
        <v>88</v>
      </c>
    </row>
    <row r="359" s="2" customFormat="1" ht="6.96" customHeight="1">
      <c r="A359" s="41"/>
      <c r="B359" s="62"/>
      <c r="C359" s="63"/>
      <c r="D359" s="63"/>
      <c r="E359" s="63"/>
      <c r="F359" s="63"/>
      <c r="G359" s="63"/>
      <c r="H359" s="63"/>
      <c r="I359" s="63"/>
      <c r="J359" s="63"/>
      <c r="K359" s="63"/>
      <c r="L359" s="47"/>
      <c r="M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</row>
  </sheetData>
  <sheetProtection sheet="1" autoFilter="0" formatColumns="0" formatRows="0" objects="1" scenarios="1" spinCount="100000" saltValue="FhJzq8Phu+6u6YOItPr60jIMvoGx+upHEbwT/KQdhDSFLkUmmZlv33UTMqqbFfjtkS/R4au055hq0yePNn53HQ==" hashValue="wkIRgGQw+jUN2+F18O+yNY78wSh0vxAHxa9aUdHGs+cc9aVa/3hquQynUETrjh1ikGhviXTnCkm2BG2UxAJ1xQ==" algorithmName="SHA-512" password="CC35"/>
  <autoFilter ref="C86:K358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2" r:id="rId1" display="https://podminky.urs.cz/item/CS_URS_2021_02/111301111"/>
    <hyperlink ref="F97" r:id="rId2" display="https://podminky.urs.cz/item/CS_URS_2021_02/113106121"/>
    <hyperlink ref="F102" r:id="rId3" display="https://podminky.urs.cz/item/CS_URS_2021_02/113106123"/>
    <hyperlink ref="F107" r:id="rId4" display="https://podminky.urs.cz/item/CS_URS_2021_02/113107322"/>
    <hyperlink ref="F112" r:id="rId5" display="https://podminky.urs.cz/item/CS_URS_2021_02/113202111"/>
    <hyperlink ref="F118" r:id="rId6" display="https://podminky.urs.cz/item/CS_URS_2021_02/122151402"/>
    <hyperlink ref="F125" r:id="rId7" display="https://podminky.urs.cz/item/CS_URS_2021_02/122252203"/>
    <hyperlink ref="F131" r:id="rId8" display="https://podminky.urs.cz/item/CS_URS_2021_02/162351104"/>
    <hyperlink ref="F138" r:id="rId9" display="https://podminky.urs.cz/item/CS_URS_2021_02/162751117"/>
    <hyperlink ref="F146" r:id="rId10" display="https://podminky.urs.cz/item/CS_URS_2021_02/162751119"/>
    <hyperlink ref="F152" r:id="rId11" display="https://podminky.urs.cz/item/CS_URS_2021_02/171201201"/>
    <hyperlink ref="F158" r:id="rId12" display="https://podminky.urs.cz/item/CS_URS_2021_02/171201231"/>
    <hyperlink ref="F162" r:id="rId13" display="https://podminky.urs.cz/item/CS_URS_2021_02/181102302"/>
    <hyperlink ref="F168" r:id="rId14" display="https://podminky.urs.cz/item/CS_URS_2021_02/181351003"/>
    <hyperlink ref="F174" r:id="rId15" display="https://podminky.urs.cz/item/CS_URS_2021_02/181411131"/>
    <hyperlink ref="F184" r:id="rId16" display="https://podminky.urs.cz/item/CS_URS_2021_02/564851111"/>
    <hyperlink ref="F191" r:id="rId17" display="https://podminky.urs.cz/item/CS_URS_2021_02/564861111"/>
    <hyperlink ref="F196" r:id="rId18" display="https://podminky.urs.cz/item/CS_URS_2021_02/567122111"/>
    <hyperlink ref="F201" r:id="rId19" display="https://podminky.urs.cz/item/CS_URS_2021_02/596211110"/>
    <hyperlink ref="F216" r:id="rId20" display="https://podminky.urs.cz/item/CS_URS_2021_02/596211210"/>
    <hyperlink ref="F237" r:id="rId21" display="https://podminky.urs.cz/item/CS_URS_2021_02/899231111"/>
    <hyperlink ref="F242" r:id="rId22" display="https://podminky.urs.cz/item/CS_URS_2021_02/899331111"/>
    <hyperlink ref="F248" r:id="rId23" display="https://podminky.urs.cz/item/CS_URS_2021_02/915321115"/>
    <hyperlink ref="F253" r:id="rId24" display="https://podminky.urs.cz/item/CS_URS_2021_02/915611111"/>
    <hyperlink ref="F258" r:id="rId25" display="https://podminky.urs.cz/item/CS_URS_2021_02/916131213"/>
    <hyperlink ref="F284" r:id="rId26" display="https://podminky.urs.cz/item/CS_URS_2021_02/916231213"/>
    <hyperlink ref="F295" r:id="rId27" display="https://podminky.urs.cz/item/CS_URS_2021_02/916991121"/>
    <hyperlink ref="F301" r:id="rId28" display="https://podminky.urs.cz/item/CS_URS_2021_02/997221561"/>
    <hyperlink ref="F305" r:id="rId29" display="https://podminky.urs.cz/item/CS_URS_2021_02/997221569"/>
    <hyperlink ref="F309" r:id="rId30" display="https://podminky.urs.cz/item/CS_URS_2021_02/997221612"/>
    <hyperlink ref="F316" r:id="rId31" display="https://podminky.urs.cz/item/CS_URS_2021_02/997221861"/>
    <hyperlink ref="F322" r:id="rId32" display="https://podminky.urs.cz/item/CS_URS_2021_02/997221862"/>
    <hyperlink ref="F328" r:id="rId33" display="https://podminky.urs.cz/item/CS_URS_2021_02/998225111"/>
    <hyperlink ref="F331" r:id="rId34" display="https://podminky.urs.cz/item/CS_URS_2021_02/998225191"/>
    <hyperlink ref="F335" r:id="rId35" display="https://podminky.urs.cz/item/CS_URS_2021_02/012103000"/>
    <hyperlink ref="F338" r:id="rId36" display="https://podminky.urs.cz/item/CS_URS_2021_02/012303000"/>
    <hyperlink ref="F341" r:id="rId37" display="https://podminky.urs.cz/item/CS_URS_2021_02/012403000"/>
    <hyperlink ref="F344" r:id="rId38" display="https://podminky.urs.cz/item/CS_URS_2021_02/013254000"/>
    <hyperlink ref="F347" r:id="rId39" display="https://podminky.urs.cz/item/CS_URS_2021_02/030001000"/>
    <hyperlink ref="F350" r:id="rId40" display="https://podminky.urs.cz/item/CS_URS_2021_02/043134000"/>
    <hyperlink ref="F355" r:id="rId41" display="https://podminky.urs.cz/item/CS_URS_2021_02/072103001"/>
    <hyperlink ref="F358" r:id="rId42" display="https://podminky.urs.cz/item/CS_URS_2021_02/07210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93</v>
      </c>
      <c r="AZ2" s="131" t="s">
        <v>547</v>
      </c>
      <c r="BA2" s="131" t="s">
        <v>548</v>
      </c>
      <c r="BB2" s="131" t="s">
        <v>96</v>
      </c>
      <c r="BC2" s="131" t="s">
        <v>549</v>
      </c>
      <c r="BD2" s="131" t="s">
        <v>90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2"/>
      <c r="AT3" s="19" t="s">
        <v>90</v>
      </c>
      <c r="AZ3" s="131" t="s">
        <v>550</v>
      </c>
      <c r="BA3" s="131" t="s">
        <v>551</v>
      </c>
      <c r="BB3" s="131" t="s">
        <v>96</v>
      </c>
      <c r="BC3" s="131" t="s">
        <v>552</v>
      </c>
      <c r="BD3" s="131" t="s">
        <v>90</v>
      </c>
    </row>
    <row r="4" s="1" customFormat="1" ht="24.96" customHeight="1">
      <c r="B4" s="22"/>
      <c r="D4" s="134" t="s">
        <v>101</v>
      </c>
      <c r="L4" s="22"/>
      <c r="M4" s="135" t="s">
        <v>10</v>
      </c>
      <c r="AT4" s="19" t="s">
        <v>4</v>
      </c>
      <c r="AZ4" s="131" t="s">
        <v>553</v>
      </c>
      <c r="BA4" s="131" t="s">
        <v>554</v>
      </c>
      <c r="BB4" s="131" t="s">
        <v>96</v>
      </c>
      <c r="BC4" s="131" t="s">
        <v>555</v>
      </c>
      <c r="BD4" s="131" t="s">
        <v>90</v>
      </c>
    </row>
    <row r="5" s="1" customFormat="1" ht="6.96" customHeight="1">
      <c r="B5" s="22"/>
      <c r="L5" s="22"/>
      <c r="AZ5" s="131" t="s">
        <v>556</v>
      </c>
      <c r="BA5" s="131" t="s">
        <v>557</v>
      </c>
      <c r="BB5" s="131" t="s">
        <v>96</v>
      </c>
      <c r="BC5" s="131" t="s">
        <v>558</v>
      </c>
      <c r="BD5" s="131" t="s">
        <v>90</v>
      </c>
    </row>
    <row r="6" s="1" customFormat="1" ht="12" customHeight="1">
      <c r="B6" s="22"/>
      <c r="D6" s="136" t="s">
        <v>16</v>
      </c>
      <c r="L6" s="22"/>
      <c r="AZ6" s="131" t="s">
        <v>102</v>
      </c>
      <c r="BA6" s="131" t="s">
        <v>103</v>
      </c>
      <c r="BB6" s="131" t="s">
        <v>96</v>
      </c>
      <c r="BC6" s="131" t="s">
        <v>559</v>
      </c>
      <c r="BD6" s="131" t="s">
        <v>90</v>
      </c>
    </row>
    <row r="7" s="1" customFormat="1" ht="16.5" customHeight="1">
      <c r="B7" s="22"/>
      <c r="E7" s="137" t="str">
        <f>'Rekapitulace stavby'!K6</f>
        <v>Vinary, rekonstrukce místní komunikace a chodníků</v>
      </c>
      <c r="F7" s="136"/>
      <c r="G7" s="136"/>
      <c r="H7" s="136"/>
      <c r="L7" s="22"/>
      <c r="AZ7" s="131" t="s">
        <v>111</v>
      </c>
      <c r="BA7" s="131" t="s">
        <v>112</v>
      </c>
      <c r="BB7" s="131" t="s">
        <v>96</v>
      </c>
      <c r="BC7" s="131" t="s">
        <v>560</v>
      </c>
      <c r="BD7" s="131" t="s">
        <v>90</v>
      </c>
    </row>
    <row r="8" s="2" customFormat="1" ht="12" customHeight="1">
      <c r="A8" s="41"/>
      <c r="B8" s="47"/>
      <c r="C8" s="41"/>
      <c r="D8" s="136" t="s">
        <v>114</v>
      </c>
      <c r="E8" s="41"/>
      <c r="F8" s="41"/>
      <c r="G8" s="41"/>
      <c r="H8" s="41"/>
      <c r="I8" s="41"/>
      <c r="J8" s="41"/>
      <c r="K8" s="41"/>
      <c r="L8" s="13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Z8" s="131" t="s">
        <v>561</v>
      </c>
      <c r="BA8" s="131" t="s">
        <v>562</v>
      </c>
      <c r="BB8" s="131" t="s">
        <v>96</v>
      </c>
      <c r="BC8" s="131" t="s">
        <v>563</v>
      </c>
      <c r="BD8" s="131" t="s">
        <v>90</v>
      </c>
    </row>
    <row r="9" s="2" customFormat="1" ht="16.5" customHeight="1">
      <c r="A9" s="41"/>
      <c r="B9" s="47"/>
      <c r="C9" s="41"/>
      <c r="D9" s="41"/>
      <c r="E9" s="139" t="s">
        <v>564</v>
      </c>
      <c r="F9" s="41"/>
      <c r="G9" s="41"/>
      <c r="H9" s="41"/>
      <c r="I9" s="41"/>
      <c r="J9" s="41"/>
      <c r="K9" s="41"/>
      <c r="L9" s="13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Z9" s="131" t="s">
        <v>565</v>
      </c>
      <c r="BA9" s="131" t="s">
        <v>566</v>
      </c>
      <c r="BB9" s="131" t="s">
        <v>96</v>
      </c>
      <c r="BC9" s="131" t="s">
        <v>567</v>
      </c>
      <c r="BD9" s="131" t="s">
        <v>90</v>
      </c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Z10" s="131" t="s">
        <v>120</v>
      </c>
      <c r="BA10" s="131" t="s">
        <v>121</v>
      </c>
      <c r="BB10" s="131" t="s">
        <v>117</v>
      </c>
      <c r="BC10" s="131" t="s">
        <v>568</v>
      </c>
      <c r="BD10" s="131" t="s">
        <v>90</v>
      </c>
    </row>
    <row r="11" s="2" customFormat="1" ht="12" customHeight="1">
      <c r="A11" s="41"/>
      <c r="B11" s="47"/>
      <c r="C11" s="41"/>
      <c r="D11" s="136" t="s">
        <v>18</v>
      </c>
      <c r="E11" s="41"/>
      <c r="F11" s="140" t="s">
        <v>19</v>
      </c>
      <c r="G11" s="41"/>
      <c r="H11" s="41"/>
      <c r="I11" s="136" t="s">
        <v>20</v>
      </c>
      <c r="J11" s="140" t="s">
        <v>21</v>
      </c>
      <c r="K11" s="41"/>
      <c r="L11" s="13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Z11" s="131" t="s">
        <v>126</v>
      </c>
      <c r="BA11" s="131" t="s">
        <v>127</v>
      </c>
      <c r="BB11" s="131" t="s">
        <v>117</v>
      </c>
      <c r="BC11" s="131" t="s">
        <v>569</v>
      </c>
      <c r="BD11" s="131" t="s">
        <v>90</v>
      </c>
    </row>
    <row r="12" s="2" customFormat="1" ht="12" customHeight="1">
      <c r="A12" s="41"/>
      <c r="B12" s="47"/>
      <c r="C12" s="41"/>
      <c r="D12" s="136" t="s">
        <v>22</v>
      </c>
      <c r="E12" s="41"/>
      <c r="F12" s="140" t="s">
        <v>23</v>
      </c>
      <c r="G12" s="41"/>
      <c r="H12" s="41"/>
      <c r="I12" s="136" t="s">
        <v>24</v>
      </c>
      <c r="J12" s="141" t="str">
        <f>'Rekapitulace stavby'!AN8</f>
        <v>1. 10. 2021</v>
      </c>
      <c r="K12" s="41"/>
      <c r="L12" s="13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Z12" s="131" t="s">
        <v>129</v>
      </c>
      <c r="BA12" s="131" t="s">
        <v>130</v>
      </c>
      <c r="BB12" s="131" t="s">
        <v>117</v>
      </c>
      <c r="BC12" s="131" t="s">
        <v>570</v>
      </c>
      <c r="BD12" s="131" t="s">
        <v>90</v>
      </c>
    </row>
    <row r="13" s="2" customFormat="1" ht="21.84" customHeight="1">
      <c r="A13" s="41"/>
      <c r="B13" s="47"/>
      <c r="C13" s="41"/>
      <c r="D13" s="142" t="s">
        <v>26</v>
      </c>
      <c r="E13" s="41"/>
      <c r="F13" s="143" t="s">
        <v>27</v>
      </c>
      <c r="G13" s="41"/>
      <c r="H13" s="41"/>
      <c r="I13" s="142" t="s">
        <v>28</v>
      </c>
      <c r="J13" s="143" t="s">
        <v>29</v>
      </c>
      <c r="K13" s="41"/>
      <c r="L13" s="13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Z13" s="131" t="s">
        <v>132</v>
      </c>
      <c r="BA13" s="131" t="s">
        <v>133</v>
      </c>
      <c r="BB13" s="131" t="s">
        <v>134</v>
      </c>
      <c r="BC13" s="131" t="s">
        <v>571</v>
      </c>
      <c r="BD13" s="131" t="s">
        <v>90</v>
      </c>
    </row>
    <row r="14" s="2" customFormat="1" ht="12" customHeight="1">
      <c r="A14" s="41"/>
      <c r="B14" s="47"/>
      <c r="C14" s="41"/>
      <c r="D14" s="136" t="s">
        <v>30</v>
      </c>
      <c r="E14" s="41"/>
      <c r="F14" s="41"/>
      <c r="G14" s="41"/>
      <c r="H14" s="41"/>
      <c r="I14" s="136" t="s">
        <v>31</v>
      </c>
      <c r="J14" s="140" t="s">
        <v>32</v>
      </c>
      <c r="K14" s="41"/>
      <c r="L14" s="13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Z14" s="131" t="s">
        <v>572</v>
      </c>
      <c r="BA14" s="131" t="s">
        <v>573</v>
      </c>
      <c r="BB14" s="131" t="s">
        <v>117</v>
      </c>
      <c r="BC14" s="131" t="s">
        <v>574</v>
      </c>
      <c r="BD14" s="131" t="s">
        <v>90</v>
      </c>
    </row>
    <row r="15" s="2" customFormat="1" ht="18" customHeight="1">
      <c r="A15" s="41"/>
      <c r="B15" s="47"/>
      <c r="C15" s="41"/>
      <c r="D15" s="41"/>
      <c r="E15" s="140" t="s">
        <v>33</v>
      </c>
      <c r="F15" s="41"/>
      <c r="G15" s="41"/>
      <c r="H15" s="41"/>
      <c r="I15" s="136" t="s">
        <v>34</v>
      </c>
      <c r="J15" s="140" t="s">
        <v>35</v>
      </c>
      <c r="K15" s="41"/>
      <c r="L15" s="13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Z15" s="131" t="s">
        <v>575</v>
      </c>
      <c r="BA15" s="131" t="s">
        <v>576</v>
      </c>
      <c r="BB15" s="131" t="s">
        <v>117</v>
      </c>
      <c r="BC15" s="131" t="s">
        <v>577</v>
      </c>
      <c r="BD15" s="131" t="s">
        <v>90</v>
      </c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Z16" s="131" t="s">
        <v>578</v>
      </c>
      <c r="BA16" s="131" t="s">
        <v>579</v>
      </c>
      <c r="BB16" s="131" t="s">
        <v>117</v>
      </c>
      <c r="BC16" s="131" t="s">
        <v>580</v>
      </c>
      <c r="BD16" s="131" t="s">
        <v>90</v>
      </c>
    </row>
    <row r="17" s="2" customFormat="1" ht="12" customHeight="1">
      <c r="A17" s="41"/>
      <c r="B17" s="47"/>
      <c r="C17" s="41"/>
      <c r="D17" s="136" t="s">
        <v>36</v>
      </c>
      <c r="E17" s="41"/>
      <c r="F17" s="41"/>
      <c r="G17" s="41"/>
      <c r="H17" s="41"/>
      <c r="I17" s="136" t="s">
        <v>31</v>
      </c>
      <c r="J17" s="35" t="str">
        <f>'Rekapitulace stavby'!AN13</f>
        <v>Vyplň údaj</v>
      </c>
      <c r="K17" s="41"/>
      <c r="L17" s="13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Z17" s="131" t="s">
        <v>581</v>
      </c>
      <c r="BA17" s="131" t="s">
        <v>582</v>
      </c>
      <c r="BB17" s="131" t="s">
        <v>96</v>
      </c>
      <c r="BC17" s="131" t="s">
        <v>583</v>
      </c>
      <c r="BD17" s="131" t="s">
        <v>90</v>
      </c>
    </row>
    <row r="18" s="2" customFormat="1" ht="18" customHeight="1">
      <c r="A18" s="41"/>
      <c r="B18" s="47"/>
      <c r="C18" s="41"/>
      <c r="D18" s="41"/>
      <c r="E18" s="35" t="str">
        <f>'Rekapitulace stavby'!E14</f>
        <v>Vyplň údaj</v>
      </c>
      <c r="F18" s="140"/>
      <c r="G18" s="140"/>
      <c r="H18" s="140"/>
      <c r="I18" s="136" t="s">
        <v>34</v>
      </c>
      <c r="J18" s="35" t="str">
        <f>'Rekapitulace stavby'!AN14</f>
        <v>Vyplň údaj</v>
      </c>
      <c r="K18" s="41"/>
      <c r="L18" s="13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Z18" s="131" t="s">
        <v>584</v>
      </c>
      <c r="BA18" s="131" t="s">
        <v>585</v>
      </c>
      <c r="BB18" s="131" t="s">
        <v>96</v>
      </c>
      <c r="BC18" s="131" t="s">
        <v>586</v>
      </c>
      <c r="BD18" s="131" t="s">
        <v>90</v>
      </c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Z19" s="131" t="s">
        <v>587</v>
      </c>
      <c r="BA19" s="131" t="s">
        <v>588</v>
      </c>
      <c r="BB19" s="131" t="s">
        <v>96</v>
      </c>
      <c r="BC19" s="131" t="s">
        <v>589</v>
      </c>
      <c r="BD19" s="131" t="s">
        <v>90</v>
      </c>
    </row>
    <row r="20" s="2" customFormat="1" ht="12" customHeight="1">
      <c r="A20" s="41"/>
      <c r="B20" s="47"/>
      <c r="C20" s="41"/>
      <c r="D20" s="136" t="s">
        <v>38</v>
      </c>
      <c r="E20" s="41"/>
      <c r="F20" s="41"/>
      <c r="G20" s="41"/>
      <c r="H20" s="41"/>
      <c r="I20" s="136" t="s">
        <v>31</v>
      </c>
      <c r="J20" s="140" t="s">
        <v>39</v>
      </c>
      <c r="K20" s="41"/>
      <c r="L20" s="13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Z20" s="131" t="s">
        <v>136</v>
      </c>
      <c r="BA20" s="131" t="s">
        <v>137</v>
      </c>
      <c r="BB20" s="131" t="s">
        <v>96</v>
      </c>
      <c r="BC20" s="131" t="s">
        <v>590</v>
      </c>
      <c r="BD20" s="131" t="s">
        <v>90</v>
      </c>
    </row>
    <row r="21" s="2" customFormat="1" ht="18" customHeight="1">
      <c r="A21" s="41"/>
      <c r="B21" s="47"/>
      <c r="C21" s="41"/>
      <c r="D21" s="41"/>
      <c r="E21" s="140" t="s">
        <v>40</v>
      </c>
      <c r="F21" s="41"/>
      <c r="G21" s="41"/>
      <c r="H21" s="41"/>
      <c r="I21" s="136" t="s">
        <v>34</v>
      </c>
      <c r="J21" s="140" t="s">
        <v>41</v>
      </c>
      <c r="K21" s="41"/>
      <c r="L21" s="13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Z21" s="131" t="s">
        <v>139</v>
      </c>
      <c r="BA21" s="131" t="s">
        <v>140</v>
      </c>
      <c r="BB21" s="131" t="s">
        <v>96</v>
      </c>
      <c r="BC21" s="131" t="s">
        <v>591</v>
      </c>
      <c r="BD21" s="131" t="s">
        <v>90</v>
      </c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Z22" s="131" t="s">
        <v>592</v>
      </c>
      <c r="BA22" s="131" t="s">
        <v>593</v>
      </c>
      <c r="BB22" s="131" t="s">
        <v>117</v>
      </c>
      <c r="BC22" s="131" t="s">
        <v>594</v>
      </c>
      <c r="BD22" s="131" t="s">
        <v>90</v>
      </c>
    </row>
    <row r="23" s="2" customFormat="1" ht="12" customHeight="1">
      <c r="A23" s="41"/>
      <c r="B23" s="47"/>
      <c r="C23" s="41"/>
      <c r="D23" s="136" t="s">
        <v>43</v>
      </c>
      <c r="E23" s="41"/>
      <c r="F23" s="41"/>
      <c r="G23" s="41"/>
      <c r="H23" s="41"/>
      <c r="I23" s="136" t="s">
        <v>31</v>
      </c>
      <c r="J23" s="140" t="s">
        <v>39</v>
      </c>
      <c r="K23" s="41"/>
      <c r="L23" s="13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Z23" s="131" t="s">
        <v>142</v>
      </c>
      <c r="BA23" s="131" t="s">
        <v>143</v>
      </c>
      <c r="BB23" s="131" t="s">
        <v>144</v>
      </c>
      <c r="BC23" s="131" t="s">
        <v>595</v>
      </c>
      <c r="BD23" s="131" t="s">
        <v>90</v>
      </c>
    </row>
    <row r="24" s="2" customFormat="1" ht="18" customHeight="1">
      <c r="A24" s="41"/>
      <c r="B24" s="47"/>
      <c r="C24" s="41"/>
      <c r="D24" s="41"/>
      <c r="E24" s="140" t="s">
        <v>40</v>
      </c>
      <c r="F24" s="41"/>
      <c r="G24" s="41"/>
      <c r="H24" s="41"/>
      <c r="I24" s="136" t="s">
        <v>34</v>
      </c>
      <c r="J24" s="140" t="s">
        <v>41</v>
      </c>
      <c r="K24" s="41"/>
      <c r="L24" s="13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Z24" s="131" t="s">
        <v>596</v>
      </c>
      <c r="BA24" s="131" t="s">
        <v>597</v>
      </c>
      <c r="BB24" s="131" t="s">
        <v>144</v>
      </c>
      <c r="BC24" s="131" t="s">
        <v>598</v>
      </c>
      <c r="BD24" s="131" t="s">
        <v>90</v>
      </c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Z25" s="131" t="s">
        <v>152</v>
      </c>
      <c r="BA25" s="131" t="s">
        <v>153</v>
      </c>
      <c r="BB25" s="131" t="s">
        <v>96</v>
      </c>
      <c r="BC25" s="131" t="s">
        <v>599</v>
      </c>
      <c r="BD25" s="131" t="s">
        <v>90</v>
      </c>
    </row>
    <row r="26" s="2" customFormat="1" ht="12" customHeight="1">
      <c r="A26" s="41"/>
      <c r="B26" s="47"/>
      <c r="C26" s="41"/>
      <c r="D26" s="136" t="s">
        <v>44</v>
      </c>
      <c r="E26" s="41"/>
      <c r="F26" s="41"/>
      <c r="G26" s="41"/>
      <c r="H26" s="41"/>
      <c r="I26" s="41"/>
      <c r="J26" s="41"/>
      <c r="K26" s="41"/>
      <c r="L26" s="13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Z26" s="131" t="s">
        <v>155</v>
      </c>
      <c r="BA26" s="131" t="s">
        <v>156</v>
      </c>
      <c r="BB26" s="131" t="s">
        <v>134</v>
      </c>
      <c r="BC26" s="131" t="s">
        <v>600</v>
      </c>
      <c r="BD26" s="131" t="s">
        <v>90</v>
      </c>
    </row>
    <row r="27" s="8" customFormat="1" ht="47.25" customHeight="1">
      <c r="A27" s="144"/>
      <c r="B27" s="145"/>
      <c r="C27" s="144"/>
      <c r="D27" s="144"/>
      <c r="E27" s="146" t="s">
        <v>158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8"/>
      <c r="E29" s="148"/>
      <c r="F29" s="148"/>
      <c r="G29" s="148"/>
      <c r="H29" s="148"/>
      <c r="I29" s="148"/>
      <c r="J29" s="148"/>
      <c r="K29" s="148"/>
      <c r="L29" s="13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9" t="s">
        <v>46</v>
      </c>
      <c r="E30" s="41"/>
      <c r="F30" s="41"/>
      <c r="G30" s="41"/>
      <c r="H30" s="41"/>
      <c r="I30" s="41"/>
      <c r="J30" s="150">
        <f>ROUND(J87, 2)</f>
        <v>0</v>
      </c>
      <c r="K30" s="41"/>
      <c r="L30" s="13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8"/>
      <c r="E31" s="148"/>
      <c r="F31" s="148"/>
      <c r="G31" s="148"/>
      <c r="H31" s="148"/>
      <c r="I31" s="148"/>
      <c r="J31" s="148"/>
      <c r="K31" s="148"/>
      <c r="L31" s="13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1" t="s">
        <v>48</v>
      </c>
      <c r="G32" s="41"/>
      <c r="H32" s="41"/>
      <c r="I32" s="151" t="s">
        <v>47</v>
      </c>
      <c r="J32" s="151" t="s">
        <v>49</v>
      </c>
      <c r="K32" s="41"/>
      <c r="L32" s="13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2" t="s">
        <v>50</v>
      </c>
      <c r="E33" s="136" t="s">
        <v>51</v>
      </c>
      <c r="F33" s="153">
        <f>ROUND((SUM(BE87:BE509)),  2)</f>
        <v>0</v>
      </c>
      <c r="G33" s="41"/>
      <c r="H33" s="41"/>
      <c r="I33" s="154">
        <v>0.20999999999999999</v>
      </c>
      <c r="J33" s="153">
        <f>ROUND(((SUM(BE87:BE509))*I33),  2)</f>
        <v>0</v>
      </c>
      <c r="K33" s="41"/>
      <c r="L33" s="13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6" t="s">
        <v>52</v>
      </c>
      <c r="F34" s="153">
        <f>ROUND((SUM(BF87:BF509)),  2)</f>
        <v>0</v>
      </c>
      <c r="G34" s="41"/>
      <c r="H34" s="41"/>
      <c r="I34" s="154">
        <v>0.14999999999999999</v>
      </c>
      <c r="J34" s="153">
        <f>ROUND(((SUM(BF87:BF509))*I34),  2)</f>
        <v>0</v>
      </c>
      <c r="K34" s="41"/>
      <c r="L34" s="13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6" t="s">
        <v>53</v>
      </c>
      <c r="F35" s="153">
        <f>ROUND((SUM(BG87:BG509)),  2)</f>
        <v>0</v>
      </c>
      <c r="G35" s="41"/>
      <c r="H35" s="41"/>
      <c r="I35" s="154">
        <v>0.20999999999999999</v>
      </c>
      <c r="J35" s="153">
        <f>0</f>
        <v>0</v>
      </c>
      <c r="K35" s="41"/>
      <c r="L35" s="13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6" t="s">
        <v>54</v>
      </c>
      <c r="F36" s="153">
        <f>ROUND((SUM(BH87:BH509)),  2)</f>
        <v>0</v>
      </c>
      <c r="G36" s="41"/>
      <c r="H36" s="41"/>
      <c r="I36" s="154">
        <v>0.14999999999999999</v>
      </c>
      <c r="J36" s="153">
        <f>0</f>
        <v>0</v>
      </c>
      <c r="K36" s="41"/>
      <c r="L36" s="13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6" t="s">
        <v>55</v>
      </c>
      <c r="F37" s="153">
        <f>ROUND((SUM(BI87:BI509)),  2)</f>
        <v>0</v>
      </c>
      <c r="G37" s="41"/>
      <c r="H37" s="41"/>
      <c r="I37" s="154">
        <v>0</v>
      </c>
      <c r="J37" s="153">
        <f>0</f>
        <v>0</v>
      </c>
      <c r="K37" s="41"/>
      <c r="L37" s="13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5"/>
      <c r="D39" s="156" t="s">
        <v>56</v>
      </c>
      <c r="E39" s="157"/>
      <c r="F39" s="157"/>
      <c r="G39" s="158" t="s">
        <v>57</v>
      </c>
      <c r="H39" s="159" t="s">
        <v>58</v>
      </c>
      <c r="I39" s="157"/>
      <c r="J39" s="160">
        <f>SUM(J30:J37)</f>
        <v>0</v>
      </c>
      <c r="K39" s="161"/>
      <c r="L39" s="13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159</v>
      </c>
      <c r="D45" s="43"/>
      <c r="E45" s="43"/>
      <c r="F45" s="43"/>
      <c r="G45" s="43"/>
      <c r="H45" s="43"/>
      <c r="I45" s="43"/>
      <c r="J45" s="43"/>
      <c r="K45" s="43"/>
      <c r="L45" s="13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16</v>
      </c>
      <c r="D47" s="43"/>
      <c r="E47" s="43"/>
      <c r="F47" s="43"/>
      <c r="G47" s="43"/>
      <c r="H47" s="43"/>
      <c r="I47" s="43"/>
      <c r="J47" s="43"/>
      <c r="K47" s="43"/>
      <c r="L47" s="13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6" t="str">
        <f>E7</f>
        <v>Vinary, rekonstrukce místní komunikace a chodníků</v>
      </c>
      <c r="F48" s="34"/>
      <c r="G48" s="34"/>
      <c r="H48" s="34"/>
      <c r="I48" s="43"/>
      <c r="J48" s="43"/>
      <c r="K48" s="43"/>
      <c r="L48" s="13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114</v>
      </c>
      <c r="D49" s="43"/>
      <c r="E49" s="43"/>
      <c r="F49" s="43"/>
      <c r="G49" s="43"/>
      <c r="H49" s="43"/>
      <c r="I49" s="43"/>
      <c r="J49" s="43"/>
      <c r="K49" s="43"/>
      <c r="L49" s="13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UN - Uznatelné náklady</v>
      </c>
      <c r="F50" s="43"/>
      <c r="G50" s="43"/>
      <c r="H50" s="43"/>
      <c r="I50" s="43"/>
      <c r="J50" s="43"/>
      <c r="K50" s="43"/>
      <c r="L50" s="13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3"/>
      <c r="E52" s="43"/>
      <c r="F52" s="29" t="str">
        <f>F12</f>
        <v>Vinary</v>
      </c>
      <c r="G52" s="43"/>
      <c r="H52" s="43"/>
      <c r="I52" s="34" t="s">
        <v>24</v>
      </c>
      <c r="J52" s="75" t="str">
        <f>IF(J12="","",J12)</f>
        <v>1. 10. 2021</v>
      </c>
      <c r="K52" s="43"/>
      <c r="L52" s="13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4" t="s">
        <v>30</v>
      </c>
      <c r="D54" s="43"/>
      <c r="E54" s="43"/>
      <c r="F54" s="29" t="str">
        <f>E15</f>
        <v>Obec Vinary</v>
      </c>
      <c r="G54" s="43"/>
      <c r="H54" s="43"/>
      <c r="I54" s="34" t="s">
        <v>38</v>
      </c>
      <c r="J54" s="39" t="str">
        <f>E21</f>
        <v>Martin Toms</v>
      </c>
      <c r="K54" s="43"/>
      <c r="L54" s="13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36</v>
      </c>
      <c r="D55" s="43"/>
      <c r="E55" s="43"/>
      <c r="F55" s="29" t="str">
        <f>IF(E18="","",E18)</f>
        <v>Vyplň údaj</v>
      </c>
      <c r="G55" s="43"/>
      <c r="H55" s="43"/>
      <c r="I55" s="34" t="s">
        <v>43</v>
      </c>
      <c r="J55" s="39" t="str">
        <f>E24</f>
        <v>Martin Toms</v>
      </c>
      <c r="K55" s="43"/>
      <c r="L55" s="13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7" t="s">
        <v>160</v>
      </c>
      <c r="D57" s="168"/>
      <c r="E57" s="168"/>
      <c r="F57" s="168"/>
      <c r="G57" s="168"/>
      <c r="H57" s="168"/>
      <c r="I57" s="168"/>
      <c r="J57" s="169" t="s">
        <v>161</v>
      </c>
      <c r="K57" s="168"/>
      <c r="L57" s="13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0" t="s">
        <v>78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3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19" t="s">
        <v>162</v>
      </c>
    </row>
    <row r="60" s="9" customFormat="1" ht="24.96" customHeight="1">
      <c r="A60" s="9"/>
      <c r="B60" s="171"/>
      <c r="C60" s="172"/>
      <c r="D60" s="173" t="s">
        <v>163</v>
      </c>
      <c r="E60" s="174"/>
      <c r="F60" s="174"/>
      <c r="G60" s="174"/>
      <c r="H60" s="174"/>
      <c r="I60" s="174"/>
      <c r="J60" s="175">
        <f>J88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164</v>
      </c>
      <c r="E61" s="180"/>
      <c r="F61" s="180"/>
      <c r="G61" s="180"/>
      <c r="H61" s="180"/>
      <c r="I61" s="180"/>
      <c r="J61" s="181">
        <f>J89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165</v>
      </c>
      <c r="E62" s="180"/>
      <c r="F62" s="180"/>
      <c r="G62" s="180"/>
      <c r="H62" s="180"/>
      <c r="I62" s="180"/>
      <c r="J62" s="181">
        <f>J201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166</v>
      </c>
      <c r="E63" s="180"/>
      <c r="F63" s="180"/>
      <c r="G63" s="180"/>
      <c r="H63" s="180"/>
      <c r="I63" s="180"/>
      <c r="J63" s="181">
        <f>J288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167</v>
      </c>
      <c r="E64" s="180"/>
      <c r="F64" s="180"/>
      <c r="G64" s="180"/>
      <c r="H64" s="180"/>
      <c r="I64" s="180"/>
      <c r="J64" s="181">
        <f>J335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168</v>
      </c>
      <c r="E65" s="180"/>
      <c r="F65" s="180"/>
      <c r="G65" s="180"/>
      <c r="H65" s="180"/>
      <c r="I65" s="180"/>
      <c r="J65" s="181">
        <f>J438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7"/>
      <c r="C66" s="178"/>
      <c r="D66" s="179" t="s">
        <v>169</v>
      </c>
      <c r="E66" s="180"/>
      <c r="F66" s="180"/>
      <c r="G66" s="180"/>
      <c r="H66" s="180"/>
      <c r="I66" s="180"/>
      <c r="J66" s="181">
        <f>J475</f>
        <v>0</v>
      </c>
      <c r="K66" s="178"/>
      <c r="L66" s="182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1"/>
      <c r="C67" s="172"/>
      <c r="D67" s="173" t="s">
        <v>170</v>
      </c>
      <c r="E67" s="174"/>
      <c r="F67" s="174"/>
      <c r="G67" s="174"/>
      <c r="H67" s="174"/>
      <c r="I67" s="174"/>
      <c r="J67" s="175">
        <f>J482</f>
        <v>0</v>
      </c>
      <c r="K67" s="172"/>
      <c r="L67" s="176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3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5" t="s">
        <v>171</v>
      </c>
      <c r="D74" s="43"/>
      <c r="E74" s="43"/>
      <c r="F74" s="43"/>
      <c r="G74" s="43"/>
      <c r="H74" s="43"/>
      <c r="I74" s="43"/>
      <c r="J74" s="43"/>
      <c r="K74" s="43"/>
      <c r="L74" s="13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4" t="s">
        <v>16</v>
      </c>
      <c r="D76" s="43"/>
      <c r="E76" s="43"/>
      <c r="F76" s="43"/>
      <c r="G76" s="43"/>
      <c r="H76" s="43"/>
      <c r="I76" s="43"/>
      <c r="J76" s="43"/>
      <c r="K76" s="43"/>
      <c r="L76" s="13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66" t="str">
        <f>E7</f>
        <v>Vinary, rekonstrukce místní komunikace a chodníků</v>
      </c>
      <c r="F77" s="34"/>
      <c r="G77" s="34"/>
      <c r="H77" s="34"/>
      <c r="I77" s="43"/>
      <c r="J77" s="43"/>
      <c r="K77" s="43"/>
      <c r="L77" s="13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114</v>
      </c>
      <c r="D78" s="43"/>
      <c r="E78" s="43"/>
      <c r="F78" s="43"/>
      <c r="G78" s="43"/>
      <c r="H78" s="43"/>
      <c r="I78" s="43"/>
      <c r="J78" s="43"/>
      <c r="K78" s="43"/>
      <c r="L78" s="13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UN - Uznatelné náklady</v>
      </c>
      <c r="F79" s="43"/>
      <c r="G79" s="43"/>
      <c r="H79" s="43"/>
      <c r="I79" s="43"/>
      <c r="J79" s="43"/>
      <c r="K79" s="43"/>
      <c r="L79" s="13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4" t="s">
        <v>22</v>
      </c>
      <c r="D81" s="43"/>
      <c r="E81" s="43"/>
      <c r="F81" s="29" t="str">
        <f>F12</f>
        <v>Vinary</v>
      </c>
      <c r="G81" s="43"/>
      <c r="H81" s="43"/>
      <c r="I81" s="34" t="s">
        <v>24</v>
      </c>
      <c r="J81" s="75" t="str">
        <f>IF(J12="","",J12)</f>
        <v>1. 10. 2021</v>
      </c>
      <c r="K81" s="43"/>
      <c r="L81" s="13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4" t="s">
        <v>30</v>
      </c>
      <c r="D83" s="43"/>
      <c r="E83" s="43"/>
      <c r="F83" s="29" t="str">
        <f>E15</f>
        <v>Obec Vinary</v>
      </c>
      <c r="G83" s="43"/>
      <c r="H83" s="43"/>
      <c r="I83" s="34" t="s">
        <v>38</v>
      </c>
      <c r="J83" s="39" t="str">
        <f>E21</f>
        <v>Martin Toms</v>
      </c>
      <c r="K83" s="43"/>
      <c r="L83" s="13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4" t="s">
        <v>36</v>
      </c>
      <c r="D84" s="43"/>
      <c r="E84" s="43"/>
      <c r="F84" s="29" t="str">
        <f>IF(E18="","",E18)</f>
        <v>Vyplň údaj</v>
      </c>
      <c r="G84" s="43"/>
      <c r="H84" s="43"/>
      <c r="I84" s="34" t="s">
        <v>43</v>
      </c>
      <c r="J84" s="39" t="str">
        <f>E24</f>
        <v>Martin Toms</v>
      </c>
      <c r="K84" s="43"/>
      <c r="L84" s="13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3"/>
      <c r="B86" s="184"/>
      <c r="C86" s="185" t="s">
        <v>172</v>
      </c>
      <c r="D86" s="186" t="s">
        <v>65</v>
      </c>
      <c r="E86" s="186" t="s">
        <v>61</v>
      </c>
      <c r="F86" s="186" t="s">
        <v>62</v>
      </c>
      <c r="G86" s="186" t="s">
        <v>173</v>
      </c>
      <c r="H86" s="186" t="s">
        <v>174</v>
      </c>
      <c r="I86" s="186" t="s">
        <v>175</v>
      </c>
      <c r="J86" s="186" t="s">
        <v>161</v>
      </c>
      <c r="K86" s="187" t="s">
        <v>176</v>
      </c>
      <c r="L86" s="188"/>
      <c r="M86" s="95" t="s">
        <v>41</v>
      </c>
      <c r="N86" s="96" t="s">
        <v>50</v>
      </c>
      <c r="O86" s="96" t="s">
        <v>177</v>
      </c>
      <c r="P86" s="96" t="s">
        <v>178</v>
      </c>
      <c r="Q86" s="96" t="s">
        <v>179</v>
      </c>
      <c r="R86" s="96" t="s">
        <v>180</v>
      </c>
      <c r="S86" s="96" t="s">
        <v>181</v>
      </c>
      <c r="T86" s="97" t="s">
        <v>182</v>
      </c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</row>
    <row r="87" s="2" customFormat="1" ht="22.8" customHeight="1">
      <c r="A87" s="41"/>
      <c r="B87" s="42"/>
      <c r="C87" s="102" t="s">
        <v>183</v>
      </c>
      <c r="D87" s="43"/>
      <c r="E87" s="43"/>
      <c r="F87" s="43"/>
      <c r="G87" s="43"/>
      <c r="H87" s="43"/>
      <c r="I87" s="43"/>
      <c r="J87" s="189">
        <f>BK87</f>
        <v>0</v>
      </c>
      <c r="K87" s="43"/>
      <c r="L87" s="47"/>
      <c r="M87" s="98"/>
      <c r="N87" s="190"/>
      <c r="O87" s="99"/>
      <c r="P87" s="191">
        <f>P88+P482</f>
        <v>0</v>
      </c>
      <c r="Q87" s="99"/>
      <c r="R87" s="191">
        <f>R88+R482</f>
        <v>2738.1926248425007</v>
      </c>
      <c r="S87" s="99"/>
      <c r="T87" s="192">
        <f>T88+T482</f>
        <v>1180.8462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19" t="s">
        <v>79</v>
      </c>
      <c r="AU87" s="19" t="s">
        <v>162</v>
      </c>
      <c r="BK87" s="193">
        <f>BK88+BK482</f>
        <v>0</v>
      </c>
    </row>
    <row r="88" s="12" customFormat="1" ht="25.92" customHeight="1">
      <c r="A88" s="12"/>
      <c r="B88" s="194"/>
      <c r="C88" s="195"/>
      <c r="D88" s="196" t="s">
        <v>79</v>
      </c>
      <c r="E88" s="197" t="s">
        <v>184</v>
      </c>
      <c r="F88" s="197" t="s">
        <v>185</v>
      </c>
      <c r="G88" s="195"/>
      <c r="H88" s="195"/>
      <c r="I88" s="198"/>
      <c r="J88" s="199">
        <f>BK88</f>
        <v>0</v>
      </c>
      <c r="K88" s="195"/>
      <c r="L88" s="200"/>
      <c r="M88" s="201"/>
      <c r="N88" s="202"/>
      <c r="O88" s="202"/>
      <c r="P88" s="203">
        <f>P89+P201+P288+P335+P438+P475</f>
        <v>0</v>
      </c>
      <c r="Q88" s="202"/>
      <c r="R88" s="203">
        <f>R89+R201+R288+R335+R438+R475</f>
        <v>2738.1926248425007</v>
      </c>
      <c r="S88" s="202"/>
      <c r="T88" s="204">
        <f>T89+T201+T288+T335+T438+T475</f>
        <v>1180.8462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5" t="s">
        <v>88</v>
      </c>
      <c r="AT88" s="206" t="s">
        <v>79</v>
      </c>
      <c r="AU88" s="206" t="s">
        <v>80</v>
      </c>
      <c r="AY88" s="205" t="s">
        <v>186</v>
      </c>
      <c r="BK88" s="207">
        <f>BK89+BK201+BK288+BK335+BK438+BK475</f>
        <v>0</v>
      </c>
    </row>
    <row r="89" s="12" customFormat="1" ht="22.8" customHeight="1">
      <c r="A89" s="12"/>
      <c r="B89" s="194"/>
      <c r="C89" s="195"/>
      <c r="D89" s="196" t="s">
        <v>79</v>
      </c>
      <c r="E89" s="208" t="s">
        <v>88</v>
      </c>
      <c r="F89" s="208" t="s">
        <v>187</v>
      </c>
      <c r="G89" s="195"/>
      <c r="H89" s="195"/>
      <c r="I89" s="198"/>
      <c r="J89" s="209">
        <f>BK89</f>
        <v>0</v>
      </c>
      <c r="K89" s="195"/>
      <c r="L89" s="200"/>
      <c r="M89" s="201"/>
      <c r="N89" s="202"/>
      <c r="O89" s="202"/>
      <c r="P89" s="203">
        <f>SUM(P90:P200)</f>
        <v>0</v>
      </c>
      <c r="Q89" s="202"/>
      <c r="R89" s="203">
        <f>SUM(R90:R200)</f>
        <v>23.849437999999999</v>
      </c>
      <c r="S89" s="202"/>
      <c r="T89" s="204">
        <f>SUM(T90:T200)</f>
        <v>1169.7511999999999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5" t="s">
        <v>88</v>
      </c>
      <c r="AT89" s="206" t="s">
        <v>79</v>
      </c>
      <c r="AU89" s="206" t="s">
        <v>88</v>
      </c>
      <c r="AY89" s="205" t="s">
        <v>186</v>
      </c>
      <c r="BK89" s="207">
        <f>SUM(BK90:BK200)</f>
        <v>0</v>
      </c>
    </row>
    <row r="90" s="2" customFormat="1" ht="16.5" customHeight="1">
      <c r="A90" s="41"/>
      <c r="B90" s="42"/>
      <c r="C90" s="210" t="s">
        <v>88</v>
      </c>
      <c r="D90" s="210" t="s">
        <v>188</v>
      </c>
      <c r="E90" s="211" t="s">
        <v>189</v>
      </c>
      <c r="F90" s="212" t="s">
        <v>190</v>
      </c>
      <c r="G90" s="213" t="s">
        <v>96</v>
      </c>
      <c r="H90" s="214">
        <v>494.30000000000001</v>
      </c>
      <c r="I90" s="215"/>
      <c r="J90" s="216">
        <f>ROUND(I90*H90,2)</f>
        <v>0</v>
      </c>
      <c r="K90" s="212" t="s">
        <v>191</v>
      </c>
      <c r="L90" s="47"/>
      <c r="M90" s="217" t="s">
        <v>41</v>
      </c>
      <c r="N90" s="218" t="s">
        <v>51</v>
      </c>
      <c r="O90" s="87"/>
      <c r="P90" s="219">
        <f>O90*H90</f>
        <v>0</v>
      </c>
      <c r="Q90" s="219">
        <v>0</v>
      </c>
      <c r="R90" s="219">
        <f>Q90*H90</f>
        <v>0</v>
      </c>
      <c r="S90" s="219">
        <v>0</v>
      </c>
      <c r="T90" s="22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1" t="s">
        <v>192</v>
      </c>
      <c r="AT90" s="221" t="s">
        <v>188</v>
      </c>
      <c r="AU90" s="221" t="s">
        <v>90</v>
      </c>
      <c r="AY90" s="19" t="s">
        <v>186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19" t="s">
        <v>88</v>
      </c>
      <c r="BK90" s="222">
        <f>ROUND(I90*H90,2)</f>
        <v>0</v>
      </c>
      <c r="BL90" s="19" t="s">
        <v>192</v>
      </c>
      <c r="BM90" s="221" t="s">
        <v>601</v>
      </c>
    </row>
    <row r="91" s="2" customFormat="1">
      <c r="A91" s="41"/>
      <c r="B91" s="42"/>
      <c r="C91" s="43"/>
      <c r="D91" s="223" t="s">
        <v>194</v>
      </c>
      <c r="E91" s="43"/>
      <c r="F91" s="224" t="s">
        <v>195</v>
      </c>
      <c r="G91" s="43"/>
      <c r="H91" s="43"/>
      <c r="I91" s="225"/>
      <c r="J91" s="43"/>
      <c r="K91" s="43"/>
      <c r="L91" s="47"/>
      <c r="M91" s="226"/>
      <c r="N91" s="227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19" t="s">
        <v>194</v>
      </c>
      <c r="AU91" s="19" t="s">
        <v>90</v>
      </c>
    </row>
    <row r="92" s="2" customFormat="1">
      <c r="A92" s="41"/>
      <c r="B92" s="42"/>
      <c r="C92" s="43"/>
      <c r="D92" s="228" t="s">
        <v>196</v>
      </c>
      <c r="E92" s="43"/>
      <c r="F92" s="229" t="s">
        <v>197</v>
      </c>
      <c r="G92" s="43"/>
      <c r="H92" s="43"/>
      <c r="I92" s="225"/>
      <c r="J92" s="43"/>
      <c r="K92" s="43"/>
      <c r="L92" s="47"/>
      <c r="M92" s="226"/>
      <c r="N92" s="227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19" t="s">
        <v>196</v>
      </c>
      <c r="AU92" s="19" t="s">
        <v>90</v>
      </c>
    </row>
    <row r="93" s="13" customFormat="1">
      <c r="A93" s="13"/>
      <c r="B93" s="230"/>
      <c r="C93" s="231"/>
      <c r="D93" s="223" t="s">
        <v>198</v>
      </c>
      <c r="E93" s="232" t="s">
        <v>41</v>
      </c>
      <c r="F93" s="233" t="s">
        <v>602</v>
      </c>
      <c r="G93" s="231"/>
      <c r="H93" s="234">
        <v>22.5</v>
      </c>
      <c r="I93" s="235"/>
      <c r="J93" s="231"/>
      <c r="K93" s="231"/>
      <c r="L93" s="236"/>
      <c r="M93" s="237"/>
      <c r="N93" s="238"/>
      <c r="O93" s="238"/>
      <c r="P93" s="238"/>
      <c r="Q93" s="238"/>
      <c r="R93" s="238"/>
      <c r="S93" s="238"/>
      <c r="T93" s="239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0" t="s">
        <v>198</v>
      </c>
      <c r="AU93" s="240" t="s">
        <v>90</v>
      </c>
      <c r="AV93" s="13" t="s">
        <v>90</v>
      </c>
      <c r="AW93" s="13" t="s">
        <v>42</v>
      </c>
      <c r="AX93" s="13" t="s">
        <v>80</v>
      </c>
      <c r="AY93" s="240" t="s">
        <v>186</v>
      </c>
    </row>
    <row r="94" s="13" customFormat="1">
      <c r="A94" s="13"/>
      <c r="B94" s="230"/>
      <c r="C94" s="231"/>
      <c r="D94" s="223" t="s">
        <v>198</v>
      </c>
      <c r="E94" s="232" t="s">
        <v>41</v>
      </c>
      <c r="F94" s="233" t="s">
        <v>603</v>
      </c>
      <c r="G94" s="231"/>
      <c r="H94" s="234">
        <v>471.80000000000001</v>
      </c>
      <c r="I94" s="235"/>
      <c r="J94" s="231"/>
      <c r="K94" s="231"/>
      <c r="L94" s="236"/>
      <c r="M94" s="237"/>
      <c r="N94" s="238"/>
      <c r="O94" s="238"/>
      <c r="P94" s="238"/>
      <c r="Q94" s="238"/>
      <c r="R94" s="238"/>
      <c r="S94" s="238"/>
      <c r="T94" s="23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0" t="s">
        <v>198</v>
      </c>
      <c r="AU94" s="240" t="s">
        <v>90</v>
      </c>
      <c r="AV94" s="13" t="s">
        <v>90</v>
      </c>
      <c r="AW94" s="13" t="s">
        <v>42</v>
      </c>
      <c r="AX94" s="13" t="s">
        <v>80</v>
      </c>
      <c r="AY94" s="240" t="s">
        <v>186</v>
      </c>
    </row>
    <row r="95" s="14" customFormat="1">
      <c r="A95" s="14"/>
      <c r="B95" s="241"/>
      <c r="C95" s="242"/>
      <c r="D95" s="223" t="s">
        <v>198</v>
      </c>
      <c r="E95" s="243" t="s">
        <v>102</v>
      </c>
      <c r="F95" s="244" t="s">
        <v>200</v>
      </c>
      <c r="G95" s="242"/>
      <c r="H95" s="245">
        <v>494.30000000000001</v>
      </c>
      <c r="I95" s="246"/>
      <c r="J95" s="242"/>
      <c r="K95" s="242"/>
      <c r="L95" s="247"/>
      <c r="M95" s="248"/>
      <c r="N95" s="249"/>
      <c r="O95" s="249"/>
      <c r="P95" s="249"/>
      <c r="Q95" s="249"/>
      <c r="R95" s="249"/>
      <c r="S95" s="249"/>
      <c r="T95" s="250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1" t="s">
        <v>198</v>
      </c>
      <c r="AU95" s="251" t="s">
        <v>90</v>
      </c>
      <c r="AV95" s="14" t="s">
        <v>192</v>
      </c>
      <c r="AW95" s="14" t="s">
        <v>42</v>
      </c>
      <c r="AX95" s="14" t="s">
        <v>88</v>
      </c>
      <c r="AY95" s="251" t="s">
        <v>186</v>
      </c>
    </row>
    <row r="96" s="2" customFormat="1" ht="16.5" customHeight="1">
      <c r="A96" s="41"/>
      <c r="B96" s="42"/>
      <c r="C96" s="210" t="s">
        <v>90</v>
      </c>
      <c r="D96" s="210" t="s">
        <v>188</v>
      </c>
      <c r="E96" s="211" t="s">
        <v>604</v>
      </c>
      <c r="F96" s="212" t="s">
        <v>605</v>
      </c>
      <c r="G96" s="213" t="s">
        <v>96</v>
      </c>
      <c r="H96" s="214">
        <v>19.300000000000001</v>
      </c>
      <c r="I96" s="215"/>
      <c r="J96" s="216">
        <f>ROUND(I96*H96,2)</f>
        <v>0</v>
      </c>
      <c r="K96" s="212" t="s">
        <v>191</v>
      </c>
      <c r="L96" s="47"/>
      <c r="M96" s="217" t="s">
        <v>41</v>
      </c>
      <c r="N96" s="218" t="s">
        <v>51</v>
      </c>
      <c r="O96" s="87"/>
      <c r="P96" s="219">
        <f>O96*H96</f>
        <v>0</v>
      </c>
      <c r="Q96" s="219">
        <v>0</v>
      </c>
      <c r="R96" s="219">
        <f>Q96*H96</f>
        <v>0</v>
      </c>
      <c r="S96" s="219">
        <v>0.63</v>
      </c>
      <c r="T96" s="220">
        <f>S96*H96</f>
        <v>12.159000000000001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1" t="s">
        <v>192</v>
      </c>
      <c r="AT96" s="221" t="s">
        <v>188</v>
      </c>
      <c r="AU96" s="221" t="s">
        <v>90</v>
      </c>
      <c r="AY96" s="19" t="s">
        <v>186</v>
      </c>
      <c r="BE96" s="222">
        <f>IF(N96="základní",J96,0)</f>
        <v>0</v>
      </c>
      <c r="BF96" s="222">
        <f>IF(N96="snížená",J96,0)</f>
        <v>0</v>
      </c>
      <c r="BG96" s="222">
        <f>IF(N96="zákl. přenesená",J96,0)</f>
        <v>0</v>
      </c>
      <c r="BH96" s="222">
        <f>IF(N96="sníž. přenesená",J96,0)</f>
        <v>0</v>
      </c>
      <c r="BI96" s="222">
        <f>IF(N96="nulová",J96,0)</f>
        <v>0</v>
      </c>
      <c r="BJ96" s="19" t="s">
        <v>88</v>
      </c>
      <c r="BK96" s="222">
        <f>ROUND(I96*H96,2)</f>
        <v>0</v>
      </c>
      <c r="BL96" s="19" t="s">
        <v>192</v>
      </c>
      <c r="BM96" s="221" t="s">
        <v>606</v>
      </c>
    </row>
    <row r="97" s="2" customFormat="1">
      <c r="A97" s="41"/>
      <c r="B97" s="42"/>
      <c r="C97" s="43"/>
      <c r="D97" s="223" t="s">
        <v>194</v>
      </c>
      <c r="E97" s="43"/>
      <c r="F97" s="224" t="s">
        <v>607</v>
      </c>
      <c r="G97" s="43"/>
      <c r="H97" s="43"/>
      <c r="I97" s="225"/>
      <c r="J97" s="43"/>
      <c r="K97" s="43"/>
      <c r="L97" s="47"/>
      <c r="M97" s="226"/>
      <c r="N97" s="227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19" t="s">
        <v>194</v>
      </c>
      <c r="AU97" s="19" t="s">
        <v>90</v>
      </c>
    </row>
    <row r="98" s="2" customFormat="1">
      <c r="A98" s="41"/>
      <c r="B98" s="42"/>
      <c r="C98" s="43"/>
      <c r="D98" s="228" t="s">
        <v>196</v>
      </c>
      <c r="E98" s="43"/>
      <c r="F98" s="229" t="s">
        <v>608</v>
      </c>
      <c r="G98" s="43"/>
      <c r="H98" s="43"/>
      <c r="I98" s="225"/>
      <c r="J98" s="43"/>
      <c r="K98" s="43"/>
      <c r="L98" s="47"/>
      <c r="M98" s="226"/>
      <c r="N98" s="227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19" t="s">
        <v>196</v>
      </c>
      <c r="AU98" s="19" t="s">
        <v>90</v>
      </c>
    </row>
    <row r="99" s="13" customFormat="1">
      <c r="A99" s="13"/>
      <c r="B99" s="230"/>
      <c r="C99" s="231"/>
      <c r="D99" s="223" t="s">
        <v>198</v>
      </c>
      <c r="E99" s="232" t="s">
        <v>41</v>
      </c>
      <c r="F99" s="233" t="s">
        <v>609</v>
      </c>
      <c r="G99" s="231"/>
      <c r="H99" s="234">
        <v>19.300000000000001</v>
      </c>
      <c r="I99" s="235"/>
      <c r="J99" s="231"/>
      <c r="K99" s="231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198</v>
      </c>
      <c r="AU99" s="240" t="s">
        <v>90</v>
      </c>
      <c r="AV99" s="13" t="s">
        <v>90</v>
      </c>
      <c r="AW99" s="13" t="s">
        <v>42</v>
      </c>
      <c r="AX99" s="13" t="s">
        <v>80</v>
      </c>
      <c r="AY99" s="240" t="s">
        <v>186</v>
      </c>
    </row>
    <row r="100" s="14" customFormat="1">
      <c r="A100" s="14"/>
      <c r="B100" s="241"/>
      <c r="C100" s="242"/>
      <c r="D100" s="223" t="s">
        <v>198</v>
      </c>
      <c r="E100" s="243" t="s">
        <v>610</v>
      </c>
      <c r="F100" s="244" t="s">
        <v>200</v>
      </c>
      <c r="G100" s="242"/>
      <c r="H100" s="245">
        <v>19.300000000000001</v>
      </c>
      <c r="I100" s="246"/>
      <c r="J100" s="242"/>
      <c r="K100" s="242"/>
      <c r="L100" s="247"/>
      <c r="M100" s="248"/>
      <c r="N100" s="249"/>
      <c r="O100" s="249"/>
      <c r="P100" s="249"/>
      <c r="Q100" s="249"/>
      <c r="R100" s="249"/>
      <c r="S100" s="249"/>
      <c r="T100" s="250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1" t="s">
        <v>198</v>
      </c>
      <c r="AU100" s="251" t="s">
        <v>90</v>
      </c>
      <c r="AV100" s="14" t="s">
        <v>192</v>
      </c>
      <c r="AW100" s="14" t="s">
        <v>42</v>
      </c>
      <c r="AX100" s="14" t="s">
        <v>88</v>
      </c>
      <c r="AY100" s="251" t="s">
        <v>186</v>
      </c>
    </row>
    <row r="101" s="2" customFormat="1" ht="16.5" customHeight="1">
      <c r="A101" s="41"/>
      <c r="B101" s="42"/>
      <c r="C101" s="210" t="s">
        <v>207</v>
      </c>
      <c r="D101" s="210" t="s">
        <v>188</v>
      </c>
      <c r="E101" s="211" t="s">
        <v>611</v>
      </c>
      <c r="F101" s="212" t="s">
        <v>612</v>
      </c>
      <c r="G101" s="213" t="s">
        <v>96</v>
      </c>
      <c r="H101" s="214">
        <v>1541.4000000000001</v>
      </c>
      <c r="I101" s="215"/>
      <c r="J101" s="216">
        <f>ROUND(I101*H101,2)</f>
        <v>0</v>
      </c>
      <c r="K101" s="212" t="s">
        <v>191</v>
      </c>
      <c r="L101" s="47"/>
      <c r="M101" s="217" t="s">
        <v>41</v>
      </c>
      <c r="N101" s="218" t="s">
        <v>51</v>
      </c>
      <c r="O101" s="87"/>
      <c r="P101" s="219">
        <f>O101*H101</f>
        <v>0</v>
      </c>
      <c r="Q101" s="219">
        <v>0</v>
      </c>
      <c r="R101" s="219">
        <f>Q101*H101</f>
        <v>0</v>
      </c>
      <c r="S101" s="219">
        <v>0.098000000000000004</v>
      </c>
      <c r="T101" s="220">
        <f>S101*H101</f>
        <v>151.05720000000002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1" t="s">
        <v>192</v>
      </c>
      <c r="AT101" s="221" t="s">
        <v>188</v>
      </c>
      <c r="AU101" s="221" t="s">
        <v>90</v>
      </c>
      <c r="AY101" s="19" t="s">
        <v>186</v>
      </c>
      <c r="BE101" s="222">
        <f>IF(N101="základní",J101,0)</f>
        <v>0</v>
      </c>
      <c r="BF101" s="222">
        <f>IF(N101="snížená",J101,0)</f>
        <v>0</v>
      </c>
      <c r="BG101" s="222">
        <f>IF(N101="zákl. přenesená",J101,0)</f>
        <v>0</v>
      </c>
      <c r="BH101" s="222">
        <f>IF(N101="sníž. přenesená",J101,0)</f>
        <v>0</v>
      </c>
      <c r="BI101" s="222">
        <f>IF(N101="nulová",J101,0)</f>
        <v>0</v>
      </c>
      <c r="BJ101" s="19" t="s">
        <v>88</v>
      </c>
      <c r="BK101" s="222">
        <f>ROUND(I101*H101,2)</f>
        <v>0</v>
      </c>
      <c r="BL101" s="19" t="s">
        <v>192</v>
      </c>
      <c r="BM101" s="221" t="s">
        <v>613</v>
      </c>
    </row>
    <row r="102" s="2" customFormat="1">
      <c r="A102" s="41"/>
      <c r="B102" s="42"/>
      <c r="C102" s="43"/>
      <c r="D102" s="223" t="s">
        <v>194</v>
      </c>
      <c r="E102" s="43"/>
      <c r="F102" s="224" t="s">
        <v>614</v>
      </c>
      <c r="G102" s="43"/>
      <c r="H102" s="43"/>
      <c r="I102" s="225"/>
      <c r="J102" s="43"/>
      <c r="K102" s="43"/>
      <c r="L102" s="47"/>
      <c r="M102" s="226"/>
      <c r="N102" s="227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19" t="s">
        <v>194</v>
      </c>
      <c r="AU102" s="19" t="s">
        <v>90</v>
      </c>
    </row>
    <row r="103" s="2" customFormat="1">
      <c r="A103" s="41"/>
      <c r="B103" s="42"/>
      <c r="C103" s="43"/>
      <c r="D103" s="228" t="s">
        <v>196</v>
      </c>
      <c r="E103" s="43"/>
      <c r="F103" s="229" t="s">
        <v>615</v>
      </c>
      <c r="G103" s="43"/>
      <c r="H103" s="43"/>
      <c r="I103" s="225"/>
      <c r="J103" s="43"/>
      <c r="K103" s="43"/>
      <c r="L103" s="47"/>
      <c r="M103" s="226"/>
      <c r="N103" s="227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19" t="s">
        <v>196</v>
      </c>
      <c r="AU103" s="19" t="s">
        <v>90</v>
      </c>
    </row>
    <row r="104" s="13" customFormat="1">
      <c r="A104" s="13"/>
      <c r="B104" s="230"/>
      <c r="C104" s="231"/>
      <c r="D104" s="223" t="s">
        <v>198</v>
      </c>
      <c r="E104" s="232" t="s">
        <v>41</v>
      </c>
      <c r="F104" s="233" t="s">
        <v>616</v>
      </c>
      <c r="G104" s="231"/>
      <c r="H104" s="234">
        <v>283</v>
      </c>
      <c r="I104" s="235"/>
      <c r="J104" s="231"/>
      <c r="K104" s="231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198</v>
      </c>
      <c r="AU104" s="240" t="s">
        <v>90</v>
      </c>
      <c r="AV104" s="13" t="s">
        <v>90</v>
      </c>
      <c r="AW104" s="13" t="s">
        <v>42</v>
      </c>
      <c r="AX104" s="13" t="s">
        <v>80</v>
      </c>
      <c r="AY104" s="240" t="s">
        <v>186</v>
      </c>
    </row>
    <row r="105" s="13" customFormat="1">
      <c r="A105" s="13"/>
      <c r="B105" s="230"/>
      <c r="C105" s="231"/>
      <c r="D105" s="223" t="s">
        <v>198</v>
      </c>
      <c r="E105" s="232" t="s">
        <v>41</v>
      </c>
      <c r="F105" s="233" t="s">
        <v>617</v>
      </c>
      <c r="G105" s="231"/>
      <c r="H105" s="234">
        <v>1258.4000000000001</v>
      </c>
      <c r="I105" s="235"/>
      <c r="J105" s="231"/>
      <c r="K105" s="231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198</v>
      </c>
      <c r="AU105" s="240" t="s">
        <v>90</v>
      </c>
      <c r="AV105" s="13" t="s">
        <v>90</v>
      </c>
      <c r="AW105" s="13" t="s">
        <v>42</v>
      </c>
      <c r="AX105" s="13" t="s">
        <v>80</v>
      </c>
      <c r="AY105" s="240" t="s">
        <v>186</v>
      </c>
    </row>
    <row r="106" s="14" customFormat="1">
      <c r="A106" s="14"/>
      <c r="B106" s="241"/>
      <c r="C106" s="242"/>
      <c r="D106" s="223" t="s">
        <v>198</v>
      </c>
      <c r="E106" s="243" t="s">
        <v>618</v>
      </c>
      <c r="F106" s="244" t="s">
        <v>200</v>
      </c>
      <c r="G106" s="242"/>
      <c r="H106" s="245">
        <v>1541.4000000000001</v>
      </c>
      <c r="I106" s="246"/>
      <c r="J106" s="242"/>
      <c r="K106" s="242"/>
      <c r="L106" s="247"/>
      <c r="M106" s="248"/>
      <c r="N106" s="249"/>
      <c r="O106" s="249"/>
      <c r="P106" s="249"/>
      <c r="Q106" s="249"/>
      <c r="R106" s="249"/>
      <c r="S106" s="249"/>
      <c r="T106" s="250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1" t="s">
        <v>198</v>
      </c>
      <c r="AU106" s="251" t="s">
        <v>90</v>
      </c>
      <c r="AV106" s="14" t="s">
        <v>192</v>
      </c>
      <c r="AW106" s="14" t="s">
        <v>42</v>
      </c>
      <c r="AX106" s="14" t="s">
        <v>88</v>
      </c>
      <c r="AY106" s="251" t="s">
        <v>186</v>
      </c>
    </row>
    <row r="107" s="2" customFormat="1" ht="16.5" customHeight="1">
      <c r="A107" s="41"/>
      <c r="B107" s="42"/>
      <c r="C107" s="210" t="s">
        <v>192</v>
      </c>
      <c r="D107" s="210" t="s">
        <v>188</v>
      </c>
      <c r="E107" s="211" t="s">
        <v>214</v>
      </c>
      <c r="F107" s="212" t="s">
        <v>215</v>
      </c>
      <c r="G107" s="213" t="s">
        <v>96</v>
      </c>
      <c r="H107" s="214">
        <v>212.5</v>
      </c>
      <c r="I107" s="215"/>
      <c r="J107" s="216">
        <f>ROUND(I107*H107,2)</f>
        <v>0</v>
      </c>
      <c r="K107" s="212" t="s">
        <v>191</v>
      </c>
      <c r="L107" s="47"/>
      <c r="M107" s="217" t="s">
        <v>41</v>
      </c>
      <c r="N107" s="218" t="s">
        <v>51</v>
      </c>
      <c r="O107" s="87"/>
      <c r="P107" s="219">
        <f>O107*H107</f>
        <v>0</v>
      </c>
      <c r="Q107" s="219">
        <v>0</v>
      </c>
      <c r="R107" s="219">
        <f>Q107*H107</f>
        <v>0</v>
      </c>
      <c r="S107" s="219">
        <v>0.28999999999999998</v>
      </c>
      <c r="T107" s="220">
        <f>S107*H107</f>
        <v>61.624999999999993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1" t="s">
        <v>192</v>
      </c>
      <c r="AT107" s="221" t="s">
        <v>188</v>
      </c>
      <c r="AU107" s="221" t="s">
        <v>90</v>
      </c>
      <c r="AY107" s="19" t="s">
        <v>186</v>
      </c>
      <c r="BE107" s="222">
        <f>IF(N107="základní",J107,0)</f>
        <v>0</v>
      </c>
      <c r="BF107" s="222">
        <f>IF(N107="snížená",J107,0)</f>
        <v>0</v>
      </c>
      <c r="BG107" s="222">
        <f>IF(N107="zákl. přenesená",J107,0)</f>
        <v>0</v>
      </c>
      <c r="BH107" s="222">
        <f>IF(N107="sníž. přenesená",J107,0)</f>
        <v>0</v>
      </c>
      <c r="BI107" s="222">
        <f>IF(N107="nulová",J107,0)</f>
        <v>0</v>
      </c>
      <c r="BJ107" s="19" t="s">
        <v>88</v>
      </c>
      <c r="BK107" s="222">
        <f>ROUND(I107*H107,2)</f>
        <v>0</v>
      </c>
      <c r="BL107" s="19" t="s">
        <v>192</v>
      </c>
      <c r="BM107" s="221" t="s">
        <v>619</v>
      </c>
    </row>
    <row r="108" s="2" customFormat="1">
      <c r="A108" s="41"/>
      <c r="B108" s="42"/>
      <c r="C108" s="43"/>
      <c r="D108" s="223" t="s">
        <v>194</v>
      </c>
      <c r="E108" s="43"/>
      <c r="F108" s="224" t="s">
        <v>217</v>
      </c>
      <c r="G108" s="43"/>
      <c r="H108" s="43"/>
      <c r="I108" s="225"/>
      <c r="J108" s="43"/>
      <c r="K108" s="43"/>
      <c r="L108" s="47"/>
      <c r="M108" s="226"/>
      <c r="N108" s="227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19" t="s">
        <v>194</v>
      </c>
      <c r="AU108" s="19" t="s">
        <v>90</v>
      </c>
    </row>
    <row r="109" s="2" customFormat="1">
      <c r="A109" s="41"/>
      <c r="B109" s="42"/>
      <c r="C109" s="43"/>
      <c r="D109" s="228" t="s">
        <v>196</v>
      </c>
      <c r="E109" s="43"/>
      <c r="F109" s="229" t="s">
        <v>218</v>
      </c>
      <c r="G109" s="43"/>
      <c r="H109" s="43"/>
      <c r="I109" s="225"/>
      <c r="J109" s="43"/>
      <c r="K109" s="43"/>
      <c r="L109" s="47"/>
      <c r="M109" s="226"/>
      <c r="N109" s="227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19" t="s">
        <v>196</v>
      </c>
      <c r="AU109" s="19" t="s">
        <v>90</v>
      </c>
    </row>
    <row r="110" s="13" customFormat="1">
      <c r="A110" s="13"/>
      <c r="B110" s="230"/>
      <c r="C110" s="231"/>
      <c r="D110" s="223" t="s">
        <v>198</v>
      </c>
      <c r="E110" s="232" t="s">
        <v>41</v>
      </c>
      <c r="F110" s="233" t="s">
        <v>620</v>
      </c>
      <c r="G110" s="231"/>
      <c r="H110" s="234">
        <v>212.5</v>
      </c>
      <c r="I110" s="235"/>
      <c r="J110" s="231"/>
      <c r="K110" s="231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198</v>
      </c>
      <c r="AU110" s="240" t="s">
        <v>90</v>
      </c>
      <c r="AV110" s="13" t="s">
        <v>90</v>
      </c>
      <c r="AW110" s="13" t="s">
        <v>42</v>
      </c>
      <c r="AX110" s="13" t="s">
        <v>80</v>
      </c>
      <c r="AY110" s="240" t="s">
        <v>186</v>
      </c>
    </row>
    <row r="111" s="14" customFormat="1">
      <c r="A111" s="14"/>
      <c r="B111" s="241"/>
      <c r="C111" s="242"/>
      <c r="D111" s="223" t="s">
        <v>198</v>
      </c>
      <c r="E111" s="243" t="s">
        <v>111</v>
      </c>
      <c r="F111" s="244" t="s">
        <v>200</v>
      </c>
      <c r="G111" s="242"/>
      <c r="H111" s="245">
        <v>212.5</v>
      </c>
      <c r="I111" s="246"/>
      <c r="J111" s="242"/>
      <c r="K111" s="242"/>
      <c r="L111" s="247"/>
      <c r="M111" s="248"/>
      <c r="N111" s="249"/>
      <c r="O111" s="249"/>
      <c r="P111" s="249"/>
      <c r="Q111" s="249"/>
      <c r="R111" s="249"/>
      <c r="S111" s="249"/>
      <c r="T111" s="250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1" t="s">
        <v>198</v>
      </c>
      <c r="AU111" s="251" t="s">
        <v>90</v>
      </c>
      <c r="AV111" s="14" t="s">
        <v>192</v>
      </c>
      <c r="AW111" s="14" t="s">
        <v>42</v>
      </c>
      <c r="AX111" s="14" t="s">
        <v>88</v>
      </c>
      <c r="AY111" s="251" t="s">
        <v>186</v>
      </c>
    </row>
    <row r="112" s="2" customFormat="1" ht="16.5" customHeight="1">
      <c r="A112" s="41"/>
      <c r="B112" s="42"/>
      <c r="C112" s="210" t="s">
        <v>220</v>
      </c>
      <c r="D112" s="210" t="s">
        <v>188</v>
      </c>
      <c r="E112" s="211" t="s">
        <v>621</v>
      </c>
      <c r="F112" s="212" t="s">
        <v>622</v>
      </c>
      <c r="G112" s="213" t="s">
        <v>96</v>
      </c>
      <c r="H112" s="214">
        <v>1244.3</v>
      </c>
      <c r="I112" s="215"/>
      <c r="J112" s="216">
        <f>ROUND(I112*H112,2)</f>
        <v>0</v>
      </c>
      <c r="K112" s="212" t="s">
        <v>191</v>
      </c>
      <c r="L112" s="47"/>
      <c r="M112" s="217" t="s">
        <v>41</v>
      </c>
      <c r="N112" s="218" t="s">
        <v>51</v>
      </c>
      <c r="O112" s="87"/>
      <c r="P112" s="219">
        <f>O112*H112</f>
        <v>0</v>
      </c>
      <c r="Q112" s="219">
        <v>0</v>
      </c>
      <c r="R112" s="219">
        <f>Q112*H112</f>
        <v>0</v>
      </c>
      <c r="S112" s="219">
        <v>0.75</v>
      </c>
      <c r="T112" s="220">
        <f>S112*H112</f>
        <v>933.22499999999991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1" t="s">
        <v>192</v>
      </c>
      <c r="AT112" s="221" t="s">
        <v>188</v>
      </c>
      <c r="AU112" s="221" t="s">
        <v>90</v>
      </c>
      <c r="AY112" s="19" t="s">
        <v>186</v>
      </c>
      <c r="BE112" s="222">
        <f>IF(N112="základní",J112,0)</f>
        <v>0</v>
      </c>
      <c r="BF112" s="222">
        <f>IF(N112="snížená",J112,0)</f>
        <v>0</v>
      </c>
      <c r="BG112" s="222">
        <f>IF(N112="zákl. přenesená",J112,0)</f>
        <v>0</v>
      </c>
      <c r="BH112" s="222">
        <f>IF(N112="sníž. přenesená",J112,0)</f>
        <v>0</v>
      </c>
      <c r="BI112" s="222">
        <f>IF(N112="nulová",J112,0)</f>
        <v>0</v>
      </c>
      <c r="BJ112" s="19" t="s">
        <v>88</v>
      </c>
      <c r="BK112" s="222">
        <f>ROUND(I112*H112,2)</f>
        <v>0</v>
      </c>
      <c r="BL112" s="19" t="s">
        <v>192</v>
      </c>
      <c r="BM112" s="221" t="s">
        <v>623</v>
      </c>
    </row>
    <row r="113" s="2" customFormat="1">
      <c r="A113" s="41"/>
      <c r="B113" s="42"/>
      <c r="C113" s="43"/>
      <c r="D113" s="223" t="s">
        <v>194</v>
      </c>
      <c r="E113" s="43"/>
      <c r="F113" s="224" t="s">
        <v>624</v>
      </c>
      <c r="G113" s="43"/>
      <c r="H113" s="43"/>
      <c r="I113" s="225"/>
      <c r="J113" s="43"/>
      <c r="K113" s="43"/>
      <c r="L113" s="47"/>
      <c r="M113" s="226"/>
      <c r="N113" s="227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19" t="s">
        <v>194</v>
      </c>
      <c r="AU113" s="19" t="s">
        <v>90</v>
      </c>
    </row>
    <row r="114" s="2" customFormat="1">
      <c r="A114" s="41"/>
      <c r="B114" s="42"/>
      <c r="C114" s="43"/>
      <c r="D114" s="228" t="s">
        <v>196</v>
      </c>
      <c r="E114" s="43"/>
      <c r="F114" s="229" t="s">
        <v>625</v>
      </c>
      <c r="G114" s="43"/>
      <c r="H114" s="43"/>
      <c r="I114" s="225"/>
      <c r="J114" s="43"/>
      <c r="K114" s="43"/>
      <c r="L114" s="47"/>
      <c r="M114" s="226"/>
      <c r="N114" s="227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19" t="s">
        <v>196</v>
      </c>
      <c r="AU114" s="19" t="s">
        <v>90</v>
      </c>
    </row>
    <row r="115" s="13" customFormat="1">
      <c r="A115" s="13"/>
      <c r="B115" s="230"/>
      <c r="C115" s="231"/>
      <c r="D115" s="223" t="s">
        <v>198</v>
      </c>
      <c r="E115" s="232" t="s">
        <v>41</v>
      </c>
      <c r="F115" s="233" t="s">
        <v>626</v>
      </c>
      <c r="G115" s="231"/>
      <c r="H115" s="234">
        <v>1244.3</v>
      </c>
      <c r="I115" s="235"/>
      <c r="J115" s="231"/>
      <c r="K115" s="231"/>
      <c r="L115" s="236"/>
      <c r="M115" s="237"/>
      <c r="N115" s="238"/>
      <c r="O115" s="238"/>
      <c r="P115" s="238"/>
      <c r="Q115" s="238"/>
      <c r="R115" s="238"/>
      <c r="S115" s="238"/>
      <c r="T115" s="23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0" t="s">
        <v>198</v>
      </c>
      <c r="AU115" s="240" t="s">
        <v>90</v>
      </c>
      <c r="AV115" s="13" t="s">
        <v>90</v>
      </c>
      <c r="AW115" s="13" t="s">
        <v>42</v>
      </c>
      <c r="AX115" s="13" t="s">
        <v>80</v>
      </c>
      <c r="AY115" s="240" t="s">
        <v>186</v>
      </c>
    </row>
    <row r="116" s="14" customFormat="1">
      <c r="A116" s="14"/>
      <c r="B116" s="241"/>
      <c r="C116" s="242"/>
      <c r="D116" s="223" t="s">
        <v>198</v>
      </c>
      <c r="E116" s="243" t="s">
        <v>561</v>
      </c>
      <c r="F116" s="244" t="s">
        <v>200</v>
      </c>
      <c r="G116" s="242"/>
      <c r="H116" s="245">
        <v>1244.3</v>
      </c>
      <c r="I116" s="246"/>
      <c r="J116" s="242"/>
      <c r="K116" s="242"/>
      <c r="L116" s="247"/>
      <c r="M116" s="248"/>
      <c r="N116" s="249"/>
      <c r="O116" s="249"/>
      <c r="P116" s="249"/>
      <c r="Q116" s="249"/>
      <c r="R116" s="249"/>
      <c r="S116" s="249"/>
      <c r="T116" s="250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1" t="s">
        <v>198</v>
      </c>
      <c r="AU116" s="251" t="s">
        <v>90</v>
      </c>
      <c r="AV116" s="14" t="s">
        <v>192</v>
      </c>
      <c r="AW116" s="14" t="s">
        <v>42</v>
      </c>
      <c r="AX116" s="14" t="s">
        <v>88</v>
      </c>
      <c r="AY116" s="251" t="s">
        <v>186</v>
      </c>
    </row>
    <row r="117" s="2" customFormat="1" ht="16.5" customHeight="1">
      <c r="A117" s="41"/>
      <c r="B117" s="42"/>
      <c r="C117" s="210" t="s">
        <v>228</v>
      </c>
      <c r="D117" s="210" t="s">
        <v>188</v>
      </c>
      <c r="E117" s="211" t="s">
        <v>221</v>
      </c>
      <c r="F117" s="212" t="s">
        <v>222</v>
      </c>
      <c r="G117" s="213" t="s">
        <v>117</v>
      </c>
      <c r="H117" s="214">
        <v>57</v>
      </c>
      <c r="I117" s="215"/>
      <c r="J117" s="216">
        <f>ROUND(I117*H117,2)</f>
        <v>0</v>
      </c>
      <c r="K117" s="212" t="s">
        <v>191</v>
      </c>
      <c r="L117" s="47"/>
      <c r="M117" s="217" t="s">
        <v>41</v>
      </c>
      <c r="N117" s="218" t="s">
        <v>51</v>
      </c>
      <c r="O117" s="87"/>
      <c r="P117" s="219">
        <f>O117*H117</f>
        <v>0</v>
      </c>
      <c r="Q117" s="219">
        <v>0</v>
      </c>
      <c r="R117" s="219">
        <f>Q117*H117</f>
        <v>0</v>
      </c>
      <c r="S117" s="219">
        <v>0.20499999999999999</v>
      </c>
      <c r="T117" s="220">
        <f>S117*H117</f>
        <v>11.684999999999999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1" t="s">
        <v>192</v>
      </c>
      <c r="AT117" s="221" t="s">
        <v>188</v>
      </c>
      <c r="AU117" s="221" t="s">
        <v>90</v>
      </c>
      <c r="AY117" s="19" t="s">
        <v>186</v>
      </c>
      <c r="BE117" s="222">
        <f>IF(N117="základní",J117,0)</f>
        <v>0</v>
      </c>
      <c r="BF117" s="222">
        <f>IF(N117="snížená",J117,0)</f>
        <v>0</v>
      </c>
      <c r="BG117" s="222">
        <f>IF(N117="zákl. přenesená",J117,0)</f>
        <v>0</v>
      </c>
      <c r="BH117" s="222">
        <f>IF(N117="sníž. přenesená",J117,0)</f>
        <v>0</v>
      </c>
      <c r="BI117" s="222">
        <f>IF(N117="nulová",J117,0)</f>
        <v>0</v>
      </c>
      <c r="BJ117" s="19" t="s">
        <v>88</v>
      </c>
      <c r="BK117" s="222">
        <f>ROUND(I117*H117,2)</f>
        <v>0</v>
      </c>
      <c r="BL117" s="19" t="s">
        <v>192</v>
      </c>
      <c r="BM117" s="221" t="s">
        <v>627</v>
      </c>
    </row>
    <row r="118" s="2" customFormat="1">
      <c r="A118" s="41"/>
      <c r="B118" s="42"/>
      <c r="C118" s="43"/>
      <c r="D118" s="223" t="s">
        <v>194</v>
      </c>
      <c r="E118" s="43"/>
      <c r="F118" s="224" t="s">
        <v>224</v>
      </c>
      <c r="G118" s="43"/>
      <c r="H118" s="43"/>
      <c r="I118" s="225"/>
      <c r="J118" s="43"/>
      <c r="K118" s="43"/>
      <c r="L118" s="47"/>
      <c r="M118" s="226"/>
      <c r="N118" s="227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19" t="s">
        <v>194</v>
      </c>
      <c r="AU118" s="19" t="s">
        <v>90</v>
      </c>
    </row>
    <row r="119" s="2" customFormat="1">
      <c r="A119" s="41"/>
      <c r="B119" s="42"/>
      <c r="C119" s="43"/>
      <c r="D119" s="228" t="s">
        <v>196</v>
      </c>
      <c r="E119" s="43"/>
      <c r="F119" s="229" t="s">
        <v>225</v>
      </c>
      <c r="G119" s="43"/>
      <c r="H119" s="43"/>
      <c r="I119" s="225"/>
      <c r="J119" s="43"/>
      <c r="K119" s="43"/>
      <c r="L119" s="47"/>
      <c r="M119" s="226"/>
      <c r="N119" s="227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19" t="s">
        <v>196</v>
      </c>
      <c r="AU119" s="19" t="s">
        <v>90</v>
      </c>
    </row>
    <row r="120" s="13" customFormat="1">
      <c r="A120" s="13"/>
      <c r="B120" s="230"/>
      <c r="C120" s="231"/>
      <c r="D120" s="223" t="s">
        <v>198</v>
      </c>
      <c r="E120" s="232" t="s">
        <v>41</v>
      </c>
      <c r="F120" s="233" t="s">
        <v>628</v>
      </c>
      <c r="G120" s="231"/>
      <c r="H120" s="234">
        <v>57</v>
      </c>
      <c r="I120" s="235"/>
      <c r="J120" s="231"/>
      <c r="K120" s="231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198</v>
      </c>
      <c r="AU120" s="240" t="s">
        <v>90</v>
      </c>
      <c r="AV120" s="13" t="s">
        <v>90</v>
      </c>
      <c r="AW120" s="13" t="s">
        <v>42</v>
      </c>
      <c r="AX120" s="13" t="s">
        <v>80</v>
      </c>
      <c r="AY120" s="240" t="s">
        <v>186</v>
      </c>
    </row>
    <row r="121" s="14" customFormat="1">
      <c r="A121" s="14"/>
      <c r="B121" s="241"/>
      <c r="C121" s="242"/>
      <c r="D121" s="223" t="s">
        <v>198</v>
      </c>
      <c r="E121" s="243" t="s">
        <v>41</v>
      </c>
      <c r="F121" s="244" t="s">
        <v>200</v>
      </c>
      <c r="G121" s="242"/>
      <c r="H121" s="245">
        <v>57</v>
      </c>
      <c r="I121" s="246"/>
      <c r="J121" s="242"/>
      <c r="K121" s="242"/>
      <c r="L121" s="247"/>
      <c r="M121" s="248"/>
      <c r="N121" s="249"/>
      <c r="O121" s="249"/>
      <c r="P121" s="249"/>
      <c r="Q121" s="249"/>
      <c r="R121" s="249"/>
      <c r="S121" s="249"/>
      <c r="T121" s="250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1" t="s">
        <v>198</v>
      </c>
      <c r="AU121" s="251" t="s">
        <v>90</v>
      </c>
      <c r="AV121" s="14" t="s">
        <v>192</v>
      </c>
      <c r="AW121" s="14" t="s">
        <v>42</v>
      </c>
      <c r="AX121" s="14" t="s">
        <v>88</v>
      </c>
      <c r="AY121" s="251" t="s">
        <v>186</v>
      </c>
    </row>
    <row r="122" s="2" customFormat="1" ht="21.75" customHeight="1">
      <c r="A122" s="41"/>
      <c r="B122" s="42"/>
      <c r="C122" s="210" t="s">
        <v>237</v>
      </c>
      <c r="D122" s="210" t="s">
        <v>188</v>
      </c>
      <c r="E122" s="211" t="s">
        <v>629</v>
      </c>
      <c r="F122" s="212" t="s">
        <v>630</v>
      </c>
      <c r="G122" s="213" t="s">
        <v>134</v>
      </c>
      <c r="H122" s="214">
        <v>857.46600000000001</v>
      </c>
      <c r="I122" s="215"/>
      <c r="J122" s="216">
        <f>ROUND(I122*H122,2)</f>
        <v>0</v>
      </c>
      <c r="K122" s="212" t="s">
        <v>191</v>
      </c>
      <c r="L122" s="47"/>
      <c r="M122" s="217" t="s">
        <v>41</v>
      </c>
      <c r="N122" s="218" t="s">
        <v>51</v>
      </c>
      <c r="O122" s="87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1" t="s">
        <v>192</v>
      </c>
      <c r="AT122" s="221" t="s">
        <v>188</v>
      </c>
      <c r="AU122" s="221" t="s">
        <v>90</v>
      </c>
      <c r="AY122" s="19" t="s">
        <v>186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19" t="s">
        <v>88</v>
      </c>
      <c r="BK122" s="222">
        <f>ROUND(I122*H122,2)</f>
        <v>0</v>
      </c>
      <c r="BL122" s="19" t="s">
        <v>192</v>
      </c>
      <c r="BM122" s="221" t="s">
        <v>631</v>
      </c>
    </row>
    <row r="123" s="2" customFormat="1">
      <c r="A123" s="41"/>
      <c r="B123" s="42"/>
      <c r="C123" s="43"/>
      <c r="D123" s="223" t="s">
        <v>194</v>
      </c>
      <c r="E123" s="43"/>
      <c r="F123" s="224" t="s">
        <v>632</v>
      </c>
      <c r="G123" s="43"/>
      <c r="H123" s="43"/>
      <c r="I123" s="225"/>
      <c r="J123" s="43"/>
      <c r="K123" s="43"/>
      <c r="L123" s="47"/>
      <c r="M123" s="226"/>
      <c r="N123" s="227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19" t="s">
        <v>194</v>
      </c>
      <c r="AU123" s="19" t="s">
        <v>90</v>
      </c>
    </row>
    <row r="124" s="2" customFormat="1">
      <c r="A124" s="41"/>
      <c r="B124" s="42"/>
      <c r="C124" s="43"/>
      <c r="D124" s="228" t="s">
        <v>196</v>
      </c>
      <c r="E124" s="43"/>
      <c r="F124" s="229" t="s">
        <v>633</v>
      </c>
      <c r="G124" s="43"/>
      <c r="H124" s="43"/>
      <c r="I124" s="225"/>
      <c r="J124" s="43"/>
      <c r="K124" s="43"/>
      <c r="L124" s="47"/>
      <c r="M124" s="226"/>
      <c r="N124" s="227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19" t="s">
        <v>196</v>
      </c>
      <c r="AU124" s="19" t="s">
        <v>90</v>
      </c>
    </row>
    <row r="125" s="15" customFormat="1">
      <c r="A125" s="15"/>
      <c r="B125" s="252"/>
      <c r="C125" s="253"/>
      <c r="D125" s="223" t="s">
        <v>198</v>
      </c>
      <c r="E125" s="254" t="s">
        <v>41</v>
      </c>
      <c r="F125" s="255" t="s">
        <v>234</v>
      </c>
      <c r="G125" s="253"/>
      <c r="H125" s="254" t="s">
        <v>41</v>
      </c>
      <c r="I125" s="256"/>
      <c r="J125" s="253"/>
      <c r="K125" s="253"/>
      <c r="L125" s="257"/>
      <c r="M125" s="258"/>
      <c r="N125" s="259"/>
      <c r="O125" s="259"/>
      <c r="P125" s="259"/>
      <c r="Q125" s="259"/>
      <c r="R125" s="259"/>
      <c r="S125" s="259"/>
      <c r="T125" s="260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1" t="s">
        <v>198</v>
      </c>
      <c r="AU125" s="261" t="s">
        <v>90</v>
      </c>
      <c r="AV125" s="15" t="s">
        <v>88</v>
      </c>
      <c r="AW125" s="15" t="s">
        <v>42</v>
      </c>
      <c r="AX125" s="15" t="s">
        <v>80</v>
      </c>
      <c r="AY125" s="261" t="s">
        <v>186</v>
      </c>
    </row>
    <row r="126" s="13" customFormat="1">
      <c r="A126" s="13"/>
      <c r="B126" s="230"/>
      <c r="C126" s="231"/>
      <c r="D126" s="223" t="s">
        <v>198</v>
      </c>
      <c r="E126" s="232" t="s">
        <v>41</v>
      </c>
      <c r="F126" s="233" t="s">
        <v>634</v>
      </c>
      <c r="G126" s="231"/>
      <c r="H126" s="234">
        <v>100.958</v>
      </c>
      <c r="I126" s="235"/>
      <c r="J126" s="231"/>
      <c r="K126" s="231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198</v>
      </c>
      <c r="AU126" s="240" t="s">
        <v>90</v>
      </c>
      <c r="AV126" s="13" t="s">
        <v>90</v>
      </c>
      <c r="AW126" s="13" t="s">
        <v>42</v>
      </c>
      <c r="AX126" s="13" t="s">
        <v>80</v>
      </c>
      <c r="AY126" s="240" t="s">
        <v>186</v>
      </c>
    </row>
    <row r="127" s="13" customFormat="1">
      <c r="A127" s="13"/>
      <c r="B127" s="230"/>
      <c r="C127" s="231"/>
      <c r="D127" s="223" t="s">
        <v>198</v>
      </c>
      <c r="E127" s="232" t="s">
        <v>41</v>
      </c>
      <c r="F127" s="233" t="s">
        <v>235</v>
      </c>
      <c r="G127" s="231"/>
      <c r="H127" s="234">
        <v>58.798000000000002</v>
      </c>
      <c r="I127" s="235"/>
      <c r="J127" s="231"/>
      <c r="K127" s="231"/>
      <c r="L127" s="236"/>
      <c r="M127" s="237"/>
      <c r="N127" s="238"/>
      <c r="O127" s="238"/>
      <c r="P127" s="238"/>
      <c r="Q127" s="238"/>
      <c r="R127" s="238"/>
      <c r="S127" s="238"/>
      <c r="T127" s="23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0" t="s">
        <v>198</v>
      </c>
      <c r="AU127" s="240" t="s">
        <v>90</v>
      </c>
      <c r="AV127" s="13" t="s">
        <v>90</v>
      </c>
      <c r="AW127" s="13" t="s">
        <v>42</v>
      </c>
      <c r="AX127" s="13" t="s">
        <v>80</v>
      </c>
      <c r="AY127" s="240" t="s">
        <v>186</v>
      </c>
    </row>
    <row r="128" s="13" customFormat="1">
      <c r="A128" s="13"/>
      <c r="B128" s="230"/>
      <c r="C128" s="231"/>
      <c r="D128" s="223" t="s">
        <v>198</v>
      </c>
      <c r="E128" s="232" t="s">
        <v>41</v>
      </c>
      <c r="F128" s="233" t="s">
        <v>236</v>
      </c>
      <c r="G128" s="231"/>
      <c r="H128" s="234">
        <v>186.68000000000001</v>
      </c>
      <c r="I128" s="235"/>
      <c r="J128" s="231"/>
      <c r="K128" s="231"/>
      <c r="L128" s="236"/>
      <c r="M128" s="237"/>
      <c r="N128" s="238"/>
      <c r="O128" s="238"/>
      <c r="P128" s="238"/>
      <c r="Q128" s="238"/>
      <c r="R128" s="238"/>
      <c r="S128" s="238"/>
      <c r="T128" s="23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0" t="s">
        <v>198</v>
      </c>
      <c r="AU128" s="240" t="s">
        <v>90</v>
      </c>
      <c r="AV128" s="13" t="s">
        <v>90</v>
      </c>
      <c r="AW128" s="13" t="s">
        <v>42</v>
      </c>
      <c r="AX128" s="13" t="s">
        <v>80</v>
      </c>
      <c r="AY128" s="240" t="s">
        <v>186</v>
      </c>
    </row>
    <row r="129" s="13" customFormat="1">
      <c r="A129" s="13"/>
      <c r="B129" s="230"/>
      <c r="C129" s="231"/>
      <c r="D129" s="223" t="s">
        <v>198</v>
      </c>
      <c r="E129" s="232" t="s">
        <v>41</v>
      </c>
      <c r="F129" s="233" t="s">
        <v>635</v>
      </c>
      <c r="G129" s="231"/>
      <c r="H129" s="234">
        <v>504.79000000000002</v>
      </c>
      <c r="I129" s="235"/>
      <c r="J129" s="231"/>
      <c r="K129" s="231"/>
      <c r="L129" s="236"/>
      <c r="M129" s="237"/>
      <c r="N129" s="238"/>
      <c r="O129" s="238"/>
      <c r="P129" s="238"/>
      <c r="Q129" s="238"/>
      <c r="R129" s="238"/>
      <c r="S129" s="238"/>
      <c r="T129" s="23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0" t="s">
        <v>198</v>
      </c>
      <c r="AU129" s="240" t="s">
        <v>90</v>
      </c>
      <c r="AV129" s="13" t="s">
        <v>90</v>
      </c>
      <c r="AW129" s="13" t="s">
        <v>42</v>
      </c>
      <c r="AX129" s="13" t="s">
        <v>80</v>
      </c>
      <c r="AY129" s="240" t="s">
        <v>186</v>
      </c>
    </row>
    <row r="130" s="13" customFormat="1">
      <c r="A130" s="13"/>
      <c r="B130" s="230"/>
      <c r="C130" s="231"/>
      <c r="D130" s="223" t="s">
        <v>198</v>
      </c>
      <c r="E130" s="232" t="s">
        <v>41</v>
      </c>
      <c r="F130" s="233" t="s">
        <v>636</v>
      </c>
      <c r="G130" s="231"/>
      <c r="H130" s="234">
        <v>6.2400000000000002</v>
      </c>
      <c r="I130" s="235"/>
      <c r="J130" s="231"/>
      <c r="K130" s="231"/>
      <c r="L130" s="236"/>
      <c r="M130" s="237"/>
      <c r="N130" s="238"/>
      <c r="O130" s="238"/>
      <c r="P130" s="238"/>
      <c r="Q130" s="238"/>
      <c r="R130" s="238"/>
      <c r="S130" s="238"/>
      <c r="T130" s="23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0" t="s">
        <v>198</v>
      </c>
      <c r="AU130" s="240" t="s">
        <v>90</v>
      </c>
      <c r="AV130" s="13" t="s">
        <v>90</v>
      </c>
      <c r="AW130" s="13" t="s">
        <v>42</v>
      </c>
      <c r="AX130" s="13" t="s">
        <v>80</v>
      </c>
      <c r="AY130" s="240" t="s">
        <v>186</v>
      </c>
    </row>
    <row r="131" s="14" customFormat="1">
      <c r="A131" s="14"/>
      <c r="B131" s="241"/>
      <c r="C131" s="242"/>
      <c r="D131" s="223" t="s">
        <v>198</v>
      </c>
      <c r="E131" s="243" t="s">
        <v>41</v>
      </c>
      <c r="F131" s="244" t="s">
        <v>200</v>
      </c>
      <c r="G131" s="242"/>
      <c r="H131" s="245">
        <v>857.46600000000001</v>
      </c>
      <c r="I131" s="246"/>
      <c r="J131" s="242"/>
      <c r="K131" s="242"/>
      <c r="L131" s="247"/>
      <c r="M131" s="248"/>
      <c r="N131" s="249"/>
      <c r="O131" s="249"/>
      <c r="P131" s="249"/>
      <c r="Q131" s="249"/>
      <c r="R131" s="249"/>
      <c r="S131" s="249"/>
      <c r="T131" s="250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1" t="s">
        <v>198</v>
      </c>
      <c r="AU131" s="251" t="s">
        <v>90</v>
      </c>
      <c r="AV131" s="14" t="s">
        <v>192</v>
      </c>
      <c r="AW131" s="14" t="s">
        <v>42</v>
      </c>
      <c r="AX131" s="14" t="s">
        <v>88</v>
      </c>
      <c r="AY131" s="251" t="s">
        <v>186</v>
      </c>
    </row>
    <row r="132" s="2" customFormat="1" ht="24.15" customHeight="1">
      <c r="A132" s="41"/>
      <c r="B132" s="42"/>
      <c r="C132" s="210" t="s">
        <v>245</v>
      </c>
      <c r="D132" s="210" t="s">
        <v>188</v>
      </c>
      <c r="E132" s="211" t="s">
        <v>637</v>
      </c>
      <c r="F132" s="212" t="s">
        <v>638</v>
      </c>
      <c r="G132" s="213" t="s">
        <v>134</v>
      </c>
      <c r="H132" s="214">
        <v>733.60199999999998</v>
      </c>
      <c r="I132" s="215"/>
      <c r="J132" s="216">
        <f>ROUND(I132*H132,2)</f>
        <v>0</v>
      </c>
      <c r="K132" s="212" t="s">
        <v>191</v>
      </c>
      <c r="L132" s="47"/>
      <c r="M132" s="217" t="s">
        <v>41</v>
      </c>
      <c r="N132" s="218" t="s">
        <v>51</v>
      </c>
      <c r="O132" s="87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1" t="s">
        <v>192</v>
      </c>
      <c r="AT132" s="221" t="s">
        <v>188</v>
      </c>
      <c r="AU132" s="221" t="s">
        <v>90</v>
      </c>
      <c r="AY132" s="19" t="s">
        <v>186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19" t="s">
        <v>88</v>
      </c>
      <c r="BK132" s="222">
        <f>ROUND(I132*H132,2)</f>
        <v>0</v>
      </c>
      <c r="BL132" s="19" t="s">
        <v>192</v>
      </c>
      <c r="BM132" s="221" t="s">
        <v>639</v>
      </c>
    </row>
    <row r="133" s="2" customFormat="1">
      <c r="A133" s="41"/>
      <c r="B133" s="42"/>
      <c r="C133" s="43"/>
      <c r="D133" s="223" t="s">
        <v>194</v>
      </c>
      <c r="E133" s="43"/>
      <c r="F133" s="224" t="s">
        <v>640</v>
      </c>
      <c r="G133" s="43"/>
      <c r="H133" s="43"/>
      <c r="I133" s="225"/>
      <c r="J133" s="43"/>
      <c r="K133" s="43"/>
      <c r="L133" s="47"/>
      <c r="M133" s="226"/>
      <c r="N133" s="227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19" t="s">
        <v>194</v>
      </c>
      <c r="AU133" s="19" t="s">
        <v>90</v>
      </c>
    </row>
    <row r="134" s="2" customFormat="1">
      <c r="A134" s="41"/>
      <c r="B134" s="42"/>
      <c r="C134" s="43"/>
      <c r="D134" s="228" t="s">
        <v>196</v>
      </c>
      <c r="E134" s="43"/>
      <c r="F134" s="229" t="s">
        <v>641</v>
      </c>
      <c r="G134" s="43"/>
      <c r="H134" s="43"/>
      <c r="I134" s="225"/>
      <c r="J134" s="43"/>
      <c r="K134" s="43"/>
      <c r="L134" s="47"/>
      <c r="M134" s="226"/>
      <c r="N134" s="227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19" t="s">
        <v>196</v>
      </c>
      <c r="AU134" s="19" t="s">
        <v>90</v>
      </c>
    </row>
    <row r="135" s="13" customFormat="1">
      <c r="A135" s="13"/>
      <c r="B135" s="230"/>
      <c r="C135" s="231"/>
      <c r="D135" s="223" t="s">
        <v>198</v>
      </c>
      <c r="E135" s="232" t="s">
        <v>41</v>
      </c>
      <c r="F135" s="233" t="s">
        <v>642</v>
      </c>
      <c r="G135" s="231"/>
      <c r="H135" s="234">
        <v>2.25</v>
      </c>
      <c r="I135" s="235"/>
      <c r="J135" s="231"/>
      <c r="K135" s="231"/>
      <c r="L135" s="236"/>
      <c r="M135" s="237"/>
      <c r="N135" s="238"/>
      <c r="O135" s="238"/>
      <c r="P135" s="238"/>
      <c r="Q135" s="238"/>
      <c r="R135" s="238"/>
      <c r="S135" s="238"/>
      <c r="T135" s="23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0" t="s">
        <v>198</v>
      </c>
      <c r="AU135" s="240" t="s">
        <v>90</v>
      </c>
      <c r="AV135" s="13" t="s">
        <v>90</v>
      </c>
      <c r="AW135" s="13" t="s">
        <v>42</v>
      </c>
      <c r="AX135" s="13" t="s">
        <v>80</v>
      </c>
      <c r="AY135" s="240" t="s">
        <v>186</v>
      </c>
    </row>
    <row r="136" s="13" customFormat="1">
      <c r="A136" s="13"/>
      <c r="B136" s="230"/>
      <c r="C136" s="231"/>
      <c r="D136" s="223" t="s">
        <v>198</v>
      </c>
      <c r="E136" s="232" t="s">
        <v>41</v>
      </c>
      <c r="F136" s="233" t="s">
        <v>643</v>
      </c>
      <c r="G136" s="231"/>
      <c r="H136" s="234">
        <v>544.84400000000005</v>
      </c>
      <c r="I136" s="235"/>
      <c r="J136" s="231"/>
      <c r="K136" s="231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198</v>
      </c>
      <c r="AU136" s="240" t="s">
        <v>90</v>
      </c>
      <c r="AV136" s="13" t="s">
        <v>90</v>
      </c>
      <c r="AW136" s="13" t="s">
        <v>42</v>
      </c>
      <c r="AX136" s="13" t="s">
        <v>80</v>
      </c>
      <c r="AY136" s="240" t="s">
        <v>186</v>
      </c>
    </row>
    <row r="137" s="13" customFormat="1">
      <c r="A137" s="13"/>
      <c r="B137" s="230"/>
      <c r="C137" s="231"/>
      <c r="D137" s="223" t="s">
        <v>198</v>
      </c>
      <c r="E137" s="232" t="s">
        <v>41</v>
      </c>
      <c r="F137" s="233" t="s">
        <v>644</v>
      </c>
      <c r="G137" s="231"/>
      <c r="H137" s="234">
        <v>180.19999999999999</v>
      </c>
      <c r="I137" s="235"/>
      <c r="J137" s="231"/>
      <c r="K137" s="231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198</v>
      </c>
      <c r="AU137" s="240" t="s">
        <v>90</v>
      </c>
      <c r="AV137" s="13" t="s">
        <v>90</v>
      </c>
      <c r="AW137" s="13" t="s">
        <v>42</v>
      </c>
      <c r="AX137" s="13" t="s">
        <v>80</v>
      </c>
      <c r="AY137" s="240" t="s">
        <v>186</v>
      </c>
    </row>
    <row r="138" s="13" customFormat="1">
      <c r="A138" s="13"/>
      <c r="B138" s="230"/>
      <c r="C138" s="231"/>
      <c r="D138" s="223" t="s">
        <v>198</v>
      </c>
      <c r="E138" s="232" t="s">
        <v>41</v>
      </c>
      <c r="F138" s="233" t="s">
        <v>645</v>
      </c>
      <c r="G138" s="231"/>
      <c r="H138" s="234">
        <v>6.3079999999999998</v>
      </c>
      <c r="I138" s="235"/>
      <c r="J138" s="231"/>
      <c r="K138" s="231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198</v>
      </c>
      <c r="AU138" s="240" t="s">
        <v>90</v>
      </c>
      <c r="AV138" s="13" t="s">
        <v>90</v>
      </c>
      <c r="AW138" s="13" t="s">
        <v>42</v>
      </c>
      <c r="AX138" s="13" t="s">
        <v>80</v>
      </c>
      <c r="AY138" s="240" t="s">
        <v>186</v>
      </c>
    </row>
    <row r="139" s="14" customFormat="1">
      <c r="A139" s="14"/>
      <c r="B139" s="241"/>
      <c r="C139" s="242"/>
      <c r="D139" s="223" t="s">
        <v>198</v>
      </c>
      <c r="E139" s="243" t="s">
        <v>132</v>
      </c>
      <c r="F139" s="244" t="s">
        <v>200</v>
      </c>
      <c r="G139" s="242"/>
      <c r="H139" s="245">
        <v>733.60199999999998</v>
      </c>
      <c r="I139" s="246"/>
      <c r="J139" s="242"/>
      <c r="K139" s="242"/>
      <c r="L139" s="247"/>
      <c r="M139" s="248"/>
      <c r="N139" s="249"/>
      <c r="O139" s="249"/>
      <c r="P139" s="249"/>
      <c r="Q139" s="249"/>
      <c r="R139" s="249"/>
      <c r="S139" s="249"/>
      <c r="T139" s="250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1" t="s">
        <v>198</v>
      </c>
      <c r="AU139" s="251" t="s">
        <v>90</v>
      </c>
      <c r="AV139" s="14" t="s">
        <v>192</v>
      </c>
      <c r="AW139" s="14" t="s">
        <v>42</v>
      </c>
      <c r="AX139" s="14" t="s">
        <v>88</v>
      </c>
      <c r="AY139" s="251" t="s">
        <v>186</v>
      </c>
    </row>
    <row r="140" s="2" customFormat="1" ht="21.75" customHeight="1">
      <c r="A140" s="41"/>
      <c r="B140" s="42"/>
      <c r="C140" s="210" t="s">
        <v>251</v>
      </c>
      <c r="D140" s="210" t="s">
        <v>188</v>
      </c>
      <c r="E140" s="211" t="s">
        <v>246</v>
      </c>
      <c r="F140" s="212" t="s">
        <v>247</v>
      </c>
      <c r="G140" s="213" t="s">
        <v>134</v>
      </c>
      <c r="H140" s="214">
        <v>857.46600000000001</v>
      </c>
      <c r="I140" s="215"/>
      <c r="J140" s="216">
        <f>ROUND(I140*H140,2)</f>
        <v>0</v>
      </c>
      <c r="K140" s="212" t="s">
        <v>191</v>
      </c>
      <c r="L140" s="47"/>
      <c r="M140" s="217" t="s">
        <v>41</v>
      </c>
      <c r="N140" s="218" t="s">
        <v>51</v>
      </c>
      <c r="O140" s="87"/>
      <c r="P140" s="219">
        <f>O140*H140</f>
        <v>0</v>
      </c>
      <c r="Q140" s="219">
        <v>0</v>
      </c>
      <c r="R140" s="219">
        <f>Q140*H140</f>
        <v>0</v>
      </c>
      <c r="S140" s="219">
        <v>0</v>
      </c>
      <c r="T140" s="22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1" t="s">
        <v>192</v>
      </c>
      <c r="AT140" s="221" t="s">
        <v>188</v>
      </c>
      <c r="AU140" s="221" t="s">
        <v>90</v>
      </c>
      <c r="AY140" s="19" t="s">
        <v>186</v>
      </c>
      <c r="BE140" s="222">
        <f>IF(N140="základní",J140,0)</f>
        <v>0</v>
      </c>
      <c r="BF140" s="222">
        <f>IF(N140="snížená",J140,0)</f>
        <v>0</v>
      </c>
      <c r="BG140" s="222">
        <f>IF(N140="zákl. přenesená",J140,0)</f>
        <v>0</v>
      </c>
      <c r="BH140" s="222">
        <f>IF(N140="sníž. přenesená",J140,0)</f>
        <v>0</v>
      </c>
      <c r="BI140" s="222">
        <f>IF(N140="nulová",J140,0)</f>
        <v>0</v>
      </c>
      <c r="BJ140" s="19" t="s">
        <v>88</v>
      </c>
      <c r="BK140" s="222">
        <f>ROUND(I140*H140,2)</f>
        <v>0</v>
      </c>
      <c r="BL140" s="19" t="s">
        <v>192</v>
      </c>
      <c r="BM140" s="221" t="s">
        <v>646</v>
      </c>
    </row>
    <row r="141" s="2" customFormat="1">
      <c r="A141" s="41"/>
      <c r="B141" s="42"/>
      <c r="C141" s="43"/>
      <c r="D141" s="223" t="s">
        <v>194</v>
      </c>
      <c r="E141" s="43"/>
      <c r="F141" s="224" t="s">
        <v>249</v>
      </c>
      <c r="G141" s="43"/>
      <c r="H141" s="43"/>
      <c r="I141" s="225"/>
      <c r="J141" s="43"/>
      <c r="K141" s="43"/>
      <c r="L141" s="47"/>
      <c r="M141" s="226"/>
      <c r="N141" s="227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19" t="s">
        <v>194</v>
      </c>
      <c r="AU141" s="19" t="s">
        <v>90</v>
      </c>
    </row>
    <row r="142" s="2" customFormat="1">
      <c r="A142" s="41"/>
      <c r="B142" s="42"/>
      <c r="C142" s="43"/>
      <c r="D142" s="228" t="s">
        <v>196</v>
      </c>
      <c r="E142" s="43"/>
      <c r="F142" s="229" t="s">
        <v>250</v>
      </c>
      <c r="G142" s="43"/>
      <c r="H142" s="43"/>
      <c r="I142" s="225"/>
      <c r="J142" s="43"/>
      <c r="K142" s="43"/>
      <c r="L142" s="47"/>
      <c r="M142" s="226"/>
      <c r="N142" s="227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19" t="s">
        <v>196</v>
      </c>
      <c r="AU142" s="19" t="s">
        <v>90</v>
      </c>
    </row>
    <row r="143" s="15" customFormat="1">
      <c r="A143" s="15"/>
      <c r="B143" s="252"/>
      <c r="C143" s="253"/>
      <c r="D143" s="223" t="s">
        <v>198</v>
      </c>
      <c r="E143" s="254" t="s">
        <v>41</v>
      </c>
      <c r="F143" s="255" t="s">
        <v>234</v>
      </c>
      <c r="G143" s="253"/>
      <c r="H143" s="254" t="s">
        <v>41</v>
      </c>
      <c r="I143" s="256"/>
      <c r="J143" s="253"/>
      <c r="K143" s="253"/>
      <c r="L143" s="257"/>
      <c r="M143" s="258"/>
      <c r="N143" s="259"/>
      <c r="O143" s="259"/>
      <c r="P143" s="259"/>
      <c r="Q143" s="259"/>
      <c r="R143" s="259"/>
      <c r="S143" s="259"/>
      <c r="T143" s="260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1" t="s">
        <v>198</v>
      </c>
      <c r="AU143" s="261" t="s">
        <v>90</v>
      </c>
      <c r="AV143" s="15" t="s">
        <v>88</v>
      </c>
      <c r="AW143" s="15" t="s">
        <v>42</v>
      </c>
      <c r="AX143" s="15" t="s">
        <v>80</v>
      </c>
      <c r="AY143" s="261" t="s">
        <v>186</v>
      </c>
    </row>
    <row r="144" s="13" customFormat="1">
      <c r="A144" s="13"/>
      <c r="B144" s="230"/>
      <c r="C144" s="231"/>
      <c r="D144" s="223" t="s">
        <v>198</v>
      </c>
      <c r="E144" s="232" t="s">
        <v>41</v>
      </c>
      <c r="F144" s="233" t="s">
        <v>634</v>
      </c>
      <c r="G144" s="231"/>
      <c r="H144" s="234">
        <v>100.958</v>
      </c>
      <c r="I144" s="235"/>
      <c r="J144" s="231"/>
      <c r="K144" s="231"/>
      <c r="L144" s="236"/>
      <c r="M144" s="237"/>
      <c r="N144" s="238"/>
      <c r="O144" s="238"/>
      <c r="P144" s="238"/>
      <c r="Q144" s="238"/>
      <c r="R144" s="238"/>
      <c r="S144" s="238"/>
      <c r="T144" s="23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0" t="s">
        <v>198</v>
      </c>
      <c r="AU144" s="240" t="s">
        <v>90</v>
      </c>
      <c r="AV144" s="13" t="s">
        <v>90</v>
      </c>
      <c r="AW144" s="13" t="s">
        <v>42</v>
      </c>
      <c r="AX144" s="13" t="s">
        <v>80</v>
      </c>
      <c r="AY144" s="240" t="s">
        <v>186</v>
      </c>
    </row>
    <row r="145" s="13" customFormat="1">
      <c r="A145" s="13"/>
      <c r="B145" s="230"/>
      <c r="C145" s="231"/>
      <c r="D145" s="223" t="s">
        <v>198</v>
      </c>
      <c r="E145" s="232" t="s">
        <v>41</v>
      </c>
      <c r="F145" s="233" t="s">
        <v>235</v>
      </c>
      <c r="G145" s="231"/>
      <c r="H145" s="234">
        <v>58.798000000000002</v>
      </c>
      <c r="I145" s="235"/>
      <c r="J145" s="231"/>
      <c r="K145" s="231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198</v>
      </c>
      <c r="AU145" s="240" t="s">
        <v>90</v>
      </c>
      <c r="AV145" s="13" t="s">
        <v>90</v>
      </c>
      <c r="AW145" s="13" t="s">
        <v>42</v>
      </c>
      <c r="AX145" s="13" t="s">
        <v>80</v>
      </c>
      <c r="AY145" s="240" t="s">
        <v>186</v>
      </c>
    </row>
    <row r="146" s="13" customFormat="1">
      <c r="A146" s="13"/>
      <c r="B146" s="230"/>
      <c r="C146" s="231"/>
      <c r="D146" s="223" t="s">
        <v>198</v>
      </c>
      <c r="E146" s="232" t="s">
        <v>41</v>
      </c>
      <c r="F146" s="233" t="s">
        <v>236</v>
      </c>
      <c r="G146" s="231"/>
      <c r="H146" s="234">
        <v>186.68000000000001</v>
      </c>
      <c r="I146" s="235"/>
      <c r="J146" s="231"/>
      <c r="K146" s="231"/>
      <c r="L146" s="236"/>
      <c r="M146" s="237"/>
      <c r="N146" s="238"/>
      <c r="O146" s="238"/>
      <c r="P146" s="238"/>
      <c r="Q146" s="238"/>
      <c r="R146" s="238"/>
      <c r="S146" s="238"/>
      <c r="T146" s="23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0" t="s">
        <v>198</v>
      </c>
      <c r="AU146" s="240" t="s">
        <v>90</v>
      </c>
      <c r="AV146" s="13" t="s">
        <v>90</v>
      </c>
      <c r="AW146" s="13" t="s">
        <v>42</v>
      </c>
      <c r="AX146" s="13" t="s">
        <v>80</v>
      </c>
      <c r="AY146" s="240" t="s">
        <v>186</v>
      </c>
    </row>
    <row r="147" s="13" customFormat="1">
      <c r="A147" s="13"/>
      <c r="B147" s="230"/>
      <c r="C147" s="231"/>
      <c r="D147" s="223" t="s">
        <v>198</v>
      </c>
      <c r="E147" s="232" t="s">
        <v>41</v>
      </c>
      <c r="F147" s="233" t="s">
        <v>635</v>
      </c>
      <c r="G147" s="231"/>
      <c r="H147" s="234">
        <v>504.79000000000002</v>
      </c>
      <c r="I147" s="235"/>
      <c r="J147" s="231"/>
      <c r="K147" s="231"/>
      <c r="L147" s="236"/>
      <c r="M147" s="237"/>
      <c r="N147" s="238"/>
      <c r="O147" s="238"/>
      <c r="P147" s="238"/>
      <c r="Q147" s="238"/>
      <c r="R147" s="238"/>
      <c r="S147" s="238"/>
      <c r="T147" s="23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198</v>
      </c>
      <c r="AU147" s="240" t="s">
        <v>90</v>
      </c>
      <c r="AV147" s="13" t="s">
        <v>90</v>
      </c>
      <c r="AW147" s="13" t="s">
        <v>42</v>
      </c>
      <c r="AX147" s="13" t="s">
        <v>80</v>
      </c>
      <c r="AY147" s="240" t="s">
        <v>186</v>
      </c>
    </row>
    <row r="148" s="13" customFormat="1">
      <c r="A148" s="13"/>
      <c r="B148" s="230"/>
      <c r="C148" s="231"/>
      <c r="D148" s="223" t="s">
        <v>198</v>
      </c>
      <c r="E148" s="232" t="s">
        <v>41</v>
      </c>
      <c r="F148" s="233" t="s">
        <v>636</v>
      </c>
      <c r="G148" s="231"/>
      <c r="H148" s="234">
        <v>6.2400000000000002</v>
      </c>
      <c r="I148" s="235"/>
      <c r="J148" s="231"/>
      <c r="K148" s="231"/>
      <c r="L148" s="236"/>
      <c r="M148" s="237"/>
      <c r="N148" s="238"/>
      <c r="O148" s="238"/>
      <c r="P148" s="238"/>
      <c r="Q148" s="238"/>
      <c r="R148" s="238"/>
      <c r="S148" s="238"/>
      <c r="T148" s="23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0" t="s">
        <v>198</v>
      </c>
      <c r="AU148" s="240" t="s">
        <v>90</v>
      </c>
      <c r="AV148" s="13" t="s">
        <v>90</v>
      </c>
      <c r="AW148" s="13" t="s">
        <v>42</v>
      </c>
      <c r="AX148" s="13" t="s">
        <v>80</v>
      </c>
      <c r="AY148" s="240" t="s">
        <v>186</v>
      </c>
    </row>
    <row r="149" s="14" customFormat="1">
      <c r="A149" s="14"/>
      <c r="B149" s="241"/>
      <c r="C149" s="242"/>
      <c r="D149" s="223" t="s">
        <v>198</v>
      </c>
      <c r="E149" s="243" t="s">
        <v>41</v>
      </c>
      <c r="F149" s="244" t="s">
        <v>200</v>
      </c>
      <c r="G149" s="242"/>
      <c r="H149" s="245">
        <v>857.46600000000001</v>
      </c>
      <c r="I149" s="246"/>
      <c r="J149" s="242"/>
      <c r="K149" s="242"/>
      <c r="L149" s="247"/>
      <c r="M149" s="248"/>
      <c r="N149" s="249"/>
      <c r="O149" s="249"/>
      <c r="P149" s="249"/>
      <c r="Q149" s="249"/>
      <c r="R149" s="249"/>
      <c r="S149" s="249"/>
      <c r="T149" s="250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1" t="s">
        <v>198</v>
      </c>
      <c r="AU149" s="251" t="s">
        <v>90</v>
      </c>
      <c r="AV149" s="14" t="s">
        <v>192</v>
      </c>
      <c r="AW149" s="14" t="s">
        <v>42</v>
      </c>
      <c r="AX149" s="14" t="s">
        <v>88</v>
      </c>
      <c r="AY149" s="251" t="s">
        <v>186</v>
      </c>
    </row>
    <row r="150" s="2" customFormat="1" ht="21.75" customHeight="1">
      <c r="A150" s="41"/>
      <c r="B150" s="42"/>
      <c r="C150" s="210" t="s">
        <v>260</v>
      </c>
      <c r="D150" s="210" t="s">
        <v>188</v>
      </c>
      <c r="E150" s="211" t="s">
        <v>252</v>
      </c>
      <c r="F150" s="212" t="s">
        <v>253</v>
      </c>
      <c r="G150" s="213" t="s">
        <v>134</v>
      </c>
      <c r="H150" s="214">
        <v>1452.557</v>
      </c>
      <c r="I150" s="215"/>
      <c r="J150" s="216">
        <f>ROUND(I150*H150,2)</f>
        <v>0</v>
      </c>
      <c r="K150" s="212" t="s">
        <v>191</v>
      </c>
      <c r="L150" s="47"/>
      <c r="M150" s="217" t="s">
        <v>41</v>
      </c>
      <c r="N150" s="218" t="s">
        <v>51</v>
      </c>
      <c r="O150" s="87"/>
      <c r="P150" s="219">
        <f>O150*H150</f>
        <v>0</v>
      </c>
      <c r="Q150" s="219">
        <v>0</v>
      </c>
      <c r="R150" s="219">
        <f>Q150*H150</f>
        <v>0</v>
      </c>
      <c r="S150" s="219">
        <v>0</v>
      </c>
      <c r="T150" s="22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1" t="s">
        <v>192</v>
      </c>
      <c r="AT150" s="221" t="s">
        <v>188</v>
      </c>
      <c r="AU150" s="221" t="s">
        <v>90</v>
      </c>
      <c r="AY150" s="19" t="s">
        <v>186</v>
      </c>
      <c r="BE150" s="222">
        <f>IF(N150="základní",J150,0)</f>
        <v>0</v>
      </c>
      <c r="BF150" s="222">
        <f>IF(N150="snížená",J150,0)</f>
        <v>0</v>
      </c>
      <c r="BG150" s="222">
        <f>IF(N150="zákl. přenesená",J150,0)</f>
        <v>0</v>
      </c>
      <c r="BH150" s="222">
        <f>IF(N150="sníž. přenesená",J150,0)</f>
        <v>0</v>
      </c>
      <c r="BI150" s="222">
        <f>IF(N150="nulová",J150,0)</f>
        <v>0</v>
      </c>
      <c r="BJ150" s="19" t="s">
        <v>88</v>
      </c>
      <c r="BK150" s="222">
        <f>ROUND(I150*H150,2)</f>
        <v>0</v>
      </c>
      <c r="BL150" s="19" t="s">
        <v>192</v>
      </c>
      <c r="BM150" s="221" t="s">
        <v>647</v>
      </c>
    </row>
    <row r="151" s="2" customFormat="1">
      <c r="A151" s="41"/>
      <c r="B151" s="42"/>
      <c r="C151" s="43"/>
      <c r="D151" s="223" t="s">
        <v>194</v>
      </c>
      <c r="E151" s="43"/>
      <c r="F151" s="224" t="s">
        <v>255</v>
      </c>
      <c r="G151" s="43"/>
      <c r="H151" s="43"/>
      <c r="I151" s="225"/>
      <c r="J151" s="43"/>
      <c r="K151" s="43"/>
      <c r="L151" s="47"/>
      <c r="M151" s="226"/>
      <c r="N151" s="227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19" t="s">
        <v>194</v>
      </c>
      <c r="AU151" s="19" t="s">
        <v>90</v>
      </c>
    </row>
    <row r="152" s="2" customFormat="1">
      <c r="A152" s="41"/>
      <c r="B152" s="42"/>
      <c r="C152" s="43"/>
      <c r="D152" s="228" t="s">
        <v>196</v>
      </c>
      <c r="E152" s="43"/>
      <c r="F152" s="229" t="s">
        <v>256</v>
      </c>
      <c r="G152" s="43"/>
      <c r="H152" s="43"/>
      <c r="I152" s="225"/>
      <c r="J152" s="43"/>
      <c r="K152" s="43"/>
      <c r="L152" s="47"/>
      <c r="M152" s="226"/>
      <c r="N152" s="227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19" t="s">
        <v>196</v>
      </c>
      <c r="AU152" s="19" t="s">
        <v>90</v>
      </c>
    </row>
    <row r="153" s="15" customFormat="1">
      <c r="A153" s="15"/>
      <c r="B153" s="252"/>
      <c r="C153" s="253"/>
      <c r="D153" s="223" t="s">
        <v>198</v>
      </c>
      <c r="E153" s="254" t="s">
        <v>41</v>
      </c>
      <c r="F153" s="255" t="s">
        <v>257</v>
      </c>
      <c r="G153" s="253"/>
      <c r="H153" s="254" t="s">
        <v>41</v>
      </c>
      <c r="I153" s="256"/>
      <c r="J153" s="253"/>
      <c r="K153" s="253"/>
      <c r="L153" s="257"/>
      <c r="M153" s="258"/>
      <c r="N153" s="259"/>
      <c r="O153" s="259"/>
      <c r="P153" s="259"/>
      <c r="Q153" s="259"/>
      <c r="R153" s="259"/>
      <c r="S153" s="259"/>
      <c r="T153" s="260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1" t="s">
        <v>198</v>
      </c>
      <c r="AU153" s="261" t="s">
        <v>90</v>
      </c>
      <c r="AV153" s="15" t="s">
        <v>88</v>
      </c>
      <c r="AW153" s="15" t="s">
        <v>42</v>
      </c>
      <c r="AX153" s="15" t="s">
        <v>80</v>
      </c>
      <c r="AY153" s="261" t="s">
        <v>186</v>
      </c>
    </row>
    <row r="154" s="13" customFormat="1">
      <c r="A154" s="13"/>
      <c r="B154" s="230"/>
      <c r="C154" s="231"/>
      <c r="D154" s="223" t="s">
        <v>198</v>
      </c>
      <c r="E154" s="232" t="s">
        <v>41</v>
      </c>
      <c r="F154" s="233" t="s">
        <v>258</v>
      </c>
      <c r="G154" s="231"/>
      <c r="H154" s="234">
        <v>49.43</v>
      </c>
      <c r="I154" s="235"/>
      <c r="J154" s="231"/>
      <c r="K154" s="231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198</v>
      </c>
      <c r="AU154" s="240" t="s">
        <v>90</v>
      </c>
      <c r="AV154" s="13" t="s">
        <v>90</v>
      </c>
      <c r="AW154" s="13" t="s">
        <v>42</v>
      </c>
      <c r="AX154" s="13" t="s">
        <v>80</v>
      </c>
      <c r="AY154" s="240" t="s">
        <v>186</v>
      </c>
    </row>
    <row r="155" s="13" customFormat="1">
      <c r="A155" s="13"/>
      <c r="B155" s="230"/>
      <c r="C155" s="231"/>
      <c r="D155" s="223" t="s">
        <v>198</v>
      </c>
      <c r="E155" s="232" t="s">
        <v>41</v>
      </c>
      <c r="F155" s="233" t="s">
        <v>132</v>
      </c>
      <c r="G155" s="231"/>
      <c r="H155" s="234">
        <v>733.60199999999998</v>
      </c>
      <c r="I155" s="235"/>
      <c r="J155" s="231"/>
      <c r="K155" s="231"/>
      <c r="L155" s="236"/>
      <c r="M155" s="237"/>
      <c r="N155" s="238"/>
      <c r="O155" s="238"/>
      <c r="P155" s="238"/>
      <c r="Q155" s="238"/>
      <c r="R155" s="238"/>
      <c r="S155" s="238"/>
      <c r="T155" s="23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0" t="s">
        <v>198</v>
      </c>
      <c r="AU155" s="240" t="s">
        <v>90</v>
      </c>
      <c r="AV155" s="13" t="s">
        <v>90</v>
      </c>
      <c r="AW155" s="13" t="s">
        <v>42</v>
      </c>
      <c r="AX155" s="13" t="s">
        <v>80</v>
      </c>
      <c r="AY155" s="240" t="s">
        <v>186</v>
      </c>
    </row>
    <row r="156" s="13" customFormat="1">
      <c r="A156" s="13"/>
      <c r="B156" s="230"/>
      <c r="C156" s="231"/>
      <c r="D156" s="223" t="s">
        <v>198</v>
      </c>
      <c r="E156" s="232" t="s">
        <v>41</v>
      </c>
      <c r="F156" s="233" t="s">
        <v>259</v>
      </c>
      <c r="G156" s="231"/>
      <c r="H156" s="234">
        <v>42.5</v>
      </c>
      <c r="I156" s="235"/>
      <c r="J156" s="231"/>
      <c r="K156" s="231"/>
      <c r="L156" s="236"/>
      <c r="M156" s="237"/>
      <c r="N156" s="238"/>
      <c r="O156" s="238"/>
      <c r="P156" s="238"/>
      <c r="Q156" s="238"/>
      <c r="R156" s="238"/>
      <c r="S156" s="238"/>
      <c r="T156" s="23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0" t="s">
        <v>198</v>
      </c>
      <c r="AU156" s="240" t="s">
        <v>90</v>
      </c>
      <c r="AV156" s="13" t="s">
        <v>90</v>
      </c>
      <c r="AW156" s="13" t="s">
        <v>42</v>
      </c>
      <c r="AX156" s="13" t="s">
        <v>80</v>
      </c>
      <c r="AY156" s="240" t="s">
        <v>186</v>
      </c>
    </row>
    <row r="157" s="13" customFormat="1">
      <c r="A157" s="13"/>
      <c r="B157" s="230"/>
      <c r="C157" s="231"/>
      <c r="D157" s="223" t="s">
        <v>198</v>
      </c>
      <c r="E157" s="232" t="s">
        <v>41</v>
      </c>
      <c r="F157" s="233" t="s">
        <v>648</v>
      </c>
      <c r="G157" s="231"/>
      <c r="H157" s="234">
        <v>622.14999999999998</v>
      </c>
      <c r="I157" s="235"/>
      <c r="J157" s="231"/>
      <c r="K157" s="231"/>
      <c r="L157" s="236"/>
      <c r="M157" s="237"/>
      <c r="N157" s="238"/>
      <c r="O157" s="238"/>
      <c r="P157" s="238"/>
      <c r="Q157" s="238"/>
      <c r="R157" s="238"/>
      <c r="S157" s="238"/>
      <c r="T157" s="23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0" t="s">
        <v>198</v>
      </c>
      <c r="AU157" s="240" t="s">
        <v>90</v>
      </c>
      <c r="AV157" s="13" t="s">
        <v>90</v>
      </c>
      <c r="AW157" s="13" t="s">
        <v>42</v>
      </c>
      <c r="AX157" s="13" t="s">
        <v>80</v>
      </c>
      <c r="AY157" s="240" t="s">
        <v>186</v>
      </c>
    </row>
    <row r="158" s="13" customFormat="1">
      <c r="A158" s="13"/>
      <c r="B158" s="230"/>
      <c r="C158" s="231"/>
      <c r="D158" s="223" t="s">
        <v>198</v>
      </c>
      <c r="E158" s="232" t="s">
        <v>41</v>
      </c>
      <c r="F158" s="233" t="s">
        <v>649</v>
      </c>
      <c r="G158" s="231"/>
      <c r="H158" s="234">
        <v>4.875</v>
      </c>
      <c r="I158" s="235"/>
      <c r="J158" s="231"/>
      <c r="K158" s="231"/>
      <c r="L158" s="236"/>
      <c r="M158" s="237"/>
      <c r="N158" s="238"/>
      <c r="O158" s="238"/>
      <c r="P158" s="238"/>
      <c r="Q158" s="238"/>
      <c r="R158" s="238"/>
      <c r="S158" s="238"/>
      <c r="T158" s="23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0" t="s">
        <v>198</v>
      </c>
      <c r="AU158" s="240" t="s">
        <v>90</v>
      </c>
      <c r="AV158" s="13" t="s">
        <v>90</v>
      </c>
      <c r="AW158" s="13" t="s">
        <v>42</v>
      </c>
      <c r="AX158" s="13" t="s">
        <v>80</v>
      </c>
      <c r="AY158" s="240" t="s">
        <v>186</v>
      </c>
    </row>
    <row r="159" s="14" customFormat="1">
      <c r="A159" s="14"/>
      <c r="B159" s="241"/>
      <c r="C159" s="242"/>
      <c r="D159" s="223" t="s">
        <v>198</v>
      </c>
      <c r="E159" s="243" t="s">
        <v>155</v>
      </c>
      <c r="F159" s="244" t="s">
        <v>200</v>
      </c>
      <c r="G159" s="242"/>
      <c r="H159" s="245">
        <v>1452.557</v>
      </c>
      <c r="I159" s="246"/>
      <c r="J159" s="242"/>
      <c r="K159" s="242"/>
      <c r="L159" s="247"/>
      <c r="M159" s="248"/>
      <c r="N159" s="249"/>
      <c r="O159" s="249"/>
      <c r="P159" s="249"/>
      <c r="Q159" s="249"/>
      <c r="R159" s="249"/>
      <c r="S159" s="249"/>
      <c r="T159" s="250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1" t="s">
        <v>198</v>
      </c>
      <c r="AU159" s="251" t="s">
        <v>90</v>
      </c>
      <c r="AV159" s="14" t="s">
        <v>192</v>
      </c>
      <c r="AW159" s="14" t="s">
        <v>42</v>
      </c>
      <c r="AX159" s="14" t="s">
        <v>88</v>
      </c>
      <c r="AY159" s="251" t="s">
        <v>186</v>
      </c>
    </row>
    <row r="160" s="2" customFormat="1" ht="24.15" customHeight="1">
      <c r="A160" s="41"/>
      <c r="B160" s="42"/>
      <c r="C160" s="210" t="s">
        <v>267</v>
      </c>
      <c r="D160" s="210" t="s">
        <v>188</v>
      </c>
      <c r="E160" s="211" t="s">
        <v>261</v>
      </c>
      <c r="F160" s="212" t="s">
        <v>262</v>
      </c>
      <c r="G160" s="213" t="s">
        <v>134</v>
      </c>
      <c r="H160" s="214">
        <v>33408.811000000002</v>
      </c>
      <c r="I160" s="215"/>
      <c r="J160" s="216">
        <f>ROUND(I160*H160,2)</f>
        <v>0</v>
      </c>
      <c r="K160" s="212" t="s">
        <v>191</v>
      </c>
      <c r="L160" s="47"/>
      <c r="M160" s="217" t="s">
        <v>41</v>
      </c>
      <c r="N160" s="218" t="s">
        <v>51</v>
      </c>
      <c r="O160" s="87"/>
      <c r="P160" s="219">
        <f>O160*H160</f>
        <v>0</v>
      </c>
      <c r="Q160" s="219">
        <v>0</v>
      </c>
      <c r="R160" s="219">
        <f>Q160*H160</f>
        <v>0</v>
      </c>
      <c r="S160" s="219">
        <v>0</v>
      </c>
      <c r="T160" s="22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1" t="s">
        <v>192</v>
      </c>
      <c r="AT160" s="221" t="s">
        <v>188</v>
      </c>
      <c r="AU160" s="221" t="s">
        <v>90</v>
      </c>
      <c r="AY160" s="19" t="s">
        <v>186</v>
      </c>
      <c r="BE160" s="222">
        <f>IF(N160="základní",J160,0)</f>
        <v>0</v>
      </c>
      <c r="BF160" s="222">
        <f>IF(N160="snížená",J160,0)</f>
        <v>0</v>
      </c>
      <c r="BG160" s="222">
        <f>IF(N160="zákl. přenesená",J160,0)</f>
        <v>0</v>
      </c>
      <c r="BH160" s="222">
        <f>IF(N160="sníž. přenesená",J160,0)</f>
        <v>0</v>
      </c>
      <c r="BI160" s="222">
        <f>IF(N160="nulová",J160,0)</f>
        <v>0</v>
      </c>
      <c r="BJ160" s="19" t="s">
        <v>88</v>
      </c>
      <c r="BK160" s="222">
        <f>ROUND(I160*H160,2)</f>
        <v>0</v>
      </c>
      <c r="BL160" s="19" t="s">
        <v>192</v>
      </c>
      <c r="BM160" s="221" t="s">
        <v>650</v>
      </c>
    </row>
    <row r="161" s="2" customFormat="1">
      <c r="A161" s="41"/>
      <c r="B161" s="42"/>
      <c r="C161" s="43"/>
      <c r="D161" s="223" t="s">
        <v>194</v>
      </c>
      <c r="E161" s="43"/>
      <c r="F161" s="224" t="s">
        <v>264</v>
      </c>
      <c r="G161" s="43"/>
      <c r="H161" s="43"/>
      <c r="I161" s="225"/>
      <c r="J161" s="43"/>
      <c r="K161" s="43"/>
      <c r="L161" s="47"/>
      <c r="M161" s="226"/>
      <c r="N161" s="227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19" t="s">
        <v>194</v>
      </c>
      <c r="AU161" s="19" t="s">
        <v>90</v>
      </c>
    </row>
    <row r="162" s="2" customFormat="1">
      <c r="A162" s="41"/>
      <c r="B162" s="42"/>
      <c r="C162" s="43"/>
      <c r="D162" s="228" t="s">
        <v>196</v>
      </c>
      <c r="E162" s="43"/>
      <c r="F162" s="229" t="s">
        <v>265</v>
      </c>
      <c r="G162" s="43"/>
      <c r="H162" s="43"/>
      <c r="I162" s="225"/>
      <c r="J162" s="43"/>
      <c r="K162" s="43"/>
      <c r="L162" s="47"/>
      <c r="M162" s="226"/>
      <c r="N162" s="227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19" t="s">
        <v>196</v>
      </c>
      <c r="AU162" s="19" t="s">
        <v>90</v>
      </c>
    </row>
    <row r="163" s="15" customFormat="1">
      <c r="A163" s="15"/>
      <c r="B163" s="252"/>
      <c r="C163" s="253"/>
      <c r="D163" s="223" t="s">
        <v>198</v>
      </c>
      <c r="E163" s="254" t="s">
        <v>41</v>
      </c>
      <c r="F163" s="255" t="s">
        <v>257</v>
      </c>
      <c r="G163" s="253"/>
      <c r="H163" s="254" t="s">
        <v>41</v>
      </c>
      <c r="I163" s="256"/>
      <c r="J163" s="253"/>
      <c r="K163" s="253"/>
      <c r="L163" s="257"/>
      <c r="M163" s="258"/>
      <c r="N163" s="259"/>
      <c r="O163" s="259"/>
      <c r="P163" s="259"/>
      <c r="Q163" s="259"/>
      <c r="R163" s="259"/>
      <c r="S163" s="259"/>
      <c r="T163" s="260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1" t="s">
        <v>198</v>
      </c>
      <c r="AU163" s="261" t="s">
        <v>90</v>
      </c>
      <c r="AV163" s="15" t="s">
        <v>88</v>
      </c>
      <c r="AW163" s="15" t="s">
        <v>42</v>
      </c>
      <c r="AX163" s="15" t="s">
        <v>80</v>
      </c>
      <c r="AY163" s="261" t="s">
        <v>186</v>
      </c>
    </row>
    <row r="164" s="13" customFormat="1">
      <c r="A164" s="13"/>
      <c r="B164" s="230"/>
      <c r="C164" s="231"/>
      <c r="D164" s="223" t="s">
        <v>198</v>
      </c>
      <c r="E164" s="232" t="s">
        <v>41</v>
      </c>
      <c r="F164" s="233" t="s">
        <v>266</v>
      </c>
      <c r="G164" s="231"/>
      <c r="H164" s="234">
        <v>33408.811000000002</v>
      </c>
      <c r="I164" s="235"/>
      <c r="J164" s="231"/>
      <c r="K164" s="231"/>
      <c r="L164" s="236"/>
      <c r="M164" s="237"/>
      <c r="N164" s="238"/>
      <c r="O164" s="238"/>
      <c r="P164" s="238"/>
      <c r="Q164" s="238"/>
      <c r="R164" s="238"/>
      <c r="S164" s="238"/>
      <c r="T164" s="23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0" t="s">
        <v>198</v>
      </c>
      <c r="AU164" s="240" t="s">
        <v>90</v>
      </c>
      <c r="AV164" s="13" t="s">
        <v>90</v>
      </c>
      <c r="AW164" s="13" t="s">
        <v>42</v>
      </c>
      <c r="AX164" s="13" t="s">
        <v>80</v>
      </c>
      <c r="AY164" s="240" t="s">
        <v>186</v>
      </c>
    </row>
    <row r="165" s="14" customFormat="1">
      <c r="A165" s="14"/>
      <c r="B165" s="241"/>
      <c r="C165" s="242"/>
      <c r="D165" s="223" t="s">
        <v>198</v>
      </c>
      <c r="E165" s="243" t="s">
        <v>41</v>
      </c>
      <c r="F165" s="244" t="s">
        <v>200</v>
      </c>
      <c r="G165" s="242"/>
      <c r="H165" s="245">
        <v>33408.811000000002</v>
      </c>
      <c r="I165" s="246"/>
      <c r="J165" s="242"/>
      <c r="K165" s="242"/>
      <c r="L165" s="247"/>
      <c r="M165" s="248"/>
      <c r="N165" s="249"/>
      <c r="O165" s="249"/>
      <c r="P165" s="249"/>
      <c r="Q165" s="249"/>
      <c r="R165" s="249"/>
      <c r="S165" s="249"/>
      <c r="T165" s="250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1" t="s">
        <v>198</v>
      </c>
      <c r="AU165" s="251" t="s">
        <v>90</v>
      </c>
      <c r="AV165" s="14" t="s">
        <v>192</v>
      </c>
      <c r="AW165" s="14" t="s">
        <v>42</v>
      </c>
      <c r="AX165" s="14" t="s">
        <v>88</v>
      </c>
      <c r="AY165" s="251" t="s">
        <v>186</v>
      </c>
    </row>
    <row r="166" s="2" customFormat="1" ht="16.5" customHeight="1">
      <c r="A166" s="41"/>
      <c r="B166" s="42"/>
      <c r="C166" s="210" t="s">
        <v>274</v>
      </c>
      <c r="D166" s="210" t="s">
        <v>188</v>
      </c>
      <c r="E166" s="211" t="s">
        <v>268</v>
      </c>
      <c r="F166" s="212" t="s">
        <v>269</v>
      </c>
      <c r="G166" s="213" t="s">
        <v>134</v>
      </c>
      <c r="H166" s="214">
        <v>2310.0230000000001</v>
      </c>
      <c r="I166" s="215"/>
      <c r="J166" s="216">
        <f>ROUND(I166*H166,2)</f>
        <v>0</v>
      </c>
      <c r="K166" s="212" t="s">
        <v>191</v>
      </c>
      <c r="L166" s="47"/>
      <c r="M166" s="217" t="s">
        <v>41</v>
      </c>
      <c r="N166" s="218" t="s">
        <v>51</v>
      </c>
      <c r="O166" s="87"/>
      <c r="P166" s="219">
        <f>O166*H166</f>
        <v>0</v>
      </c>
      <c r="Q166" s="219">
        <v>0</v>
      </c>
      <c r="R166" s="219">
        <f>Q166*H166</f>
        <v>0</v>
      </c>
      <c r="S166" s="219">
        <v>0</v>
      </c>
      <c r="T166" s="22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1" t="s">
        <v>192</v>
      </c>
      <c r="AT166" s="221" t="s">
        <v>188</v>
      </c>
      <c r="AU166" s="221" t="s">
        <v>90</v>
      </c>
      <c r="AY166" s="19" t="s">
        <v>186</v>
      </c>
      <c r="BE166" s="222">
        <f>IF(N166="základní",J166,0)</f>
        <v>0</v>
      </c>
      <c r="BF166" s="222">
        <f>IF(N166="snížená",J166,0)</f>
        <v>0</v>
      </c>
      <c r="BG166" s="222">
        <f>IF(N166="zákl. přenesená",J166,0)</f>
        <v>0</v>
      </c>
      <c r="BH166" s="222">
        <f>IF(N166="sníž. přenesená",J166,0)</f>
        <v>0</v>
      </c>
      <c r="BI166" s="222">
        <f>IF(N166="nulová",J166,0)</f>
        <v>0</v>
      </c>
      <c r="BJ166" s="19" t="s">
        <v>88</v>
      </c>
      <c r="BK166" s="222">
        <f>ROUND(I166*H166,2)</f>
        <v>0</v>
      </c>
      <c r="BL166" s="19" t="s">
        <v>192</v>
      </c>
      <c r="BM166" s="221" t="s">
        <v>651</v>
      </c>
    </row>
    <row r="167" s="2" customFormat="1">
      <c r="A167" s="41"/>
      <c r="B167" s="42"/>
      <c r="C167" s="43"/>
      <c r="D167" s="223" t="s">
        <v>194</v>
      </c>
      <c r="E167" s="43"/>
      <c r="F167" s="224" t="s">
        <v>271</v>
      </c>
      <c r="G167" s="43"/>
      <c r="H167" s="43"/>
      <c r="I167" s="225"/>
      <c r="J167" s="43"/>
      <c r="K167" s="43"/>
      <c r="L167" s="47"/>
      <c r="M167" s="226"/>
      <c r="N167" s="227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19" t="s">
        <v>194</v>
      </c>
      <c r="AU167" s="19" t="s">
        <v>90</v>
      </c>
    </row>
    <row r="168" s="2" customFormat="1">
      <c r="A168" s="41"/>
      <c r="B168" s="42"/>
      <c r="C168" s="43"/>
      <c r="D168" s="228" t="s">
        <v>196</v>
      </c>
      <c r="E168" s="43"/>
      <c r="F168" s="229" t="s">
        <v>272</v>
      </c>
      <c r="G168" s="43"/>
      <c r="H168" s="43"/>
      <c r="I168" s="225"/>
      <c r="J168" s="43"/>
      <c r="K168" s="43"/>
      <c r="L168" s="47"/>
      <c r="M168" s="226"/>
      <c r="N168" s="227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19" t="s">
        <v>196</v>
      </c>
      <c r="AU168" s="19" t="s">
        <v>90</v>
      </c>
    </row>
    <row r="169" s="13" customFormat="1">
      <c r="A169" s="13"/>
      <c r="B169" s="230"/>
      <c r="C169" s="231"/>
      <c r="D169" s="223" t="s">
        <v>198</v>
      </c>
      <c r="E169" s="232" t="s">
        <v>41</v>
      </c>
      <c r="F169" s="233" t="s">
        <v>155</v>
      </c>
      <c r="G169" s="231"/>
      <c r="H169" s="234">
        <v>1452.557</v>
      </c>
      <c r="I169" s="235"/>
      <c r="J169" s="231"/>
      <c r="K169" s="231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198</v>
      </c>
      <c r="AU169" s="240" t="s">
        <v>90</v>
      </c>
      <c r="AV169" s="13" t="s">
        <v>90</v>
      </c>
      <c r="AW169" s="13" t="s">
        <v>42</v>
      </c>
      <c r="AX169" s="13" t="s">
        <v>80</v>
      </c>
      <c r="AY169" s="240" t="s">
        <v>186</v>
      </c>
    </row>
    <row r="170" s="13" customFormat="1">
      <c r="A170" s="13"/>
      <c r="B170" s="230"/>
      <c r="C170" s="231"/>
      <c r="D170" s="223" t="s">
        <v>198</v>
      </c>
      <c r="E170" s="232" t="s">
        <v>41</v>
      </c>
      <c r="F170" s="233" t="s">
        <v>652</v>
      </c>
      <c r="G170" s="231"/>
      <c r="H170" s="234">
        <v>857.46600000000001</v>
      </c>
      <c r="I170" s="235"/>
      <c r="J170" s="231"/>
      <c r="K170" s="231"/>
      <c r="L170" s="236"/>
      <c r="M170" s="237"/>
      <c r="N170" s="238"/>
      <c r="O170" s="238"/>
      <c r="P170" s="238"/>
      <c r="Q170" s="238"/>
      <c r="R170" s="238"/>
      <c r="S170" s="238"/>
      <c r="T170" s="23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0" t="s">
        <v>198</v>
      </c>
      <c r="AU170" s="240" t="s">
        <v>90</v>
      </c>
      <c r="AV170" s="13" t="s">
        <v>90</v>
      </c>
      <c r="AW170" s="13" t="s">
        <v>42</v>
      </c>
      <c r="AX170" s="13" t="s">
        <v>80</v>
      </c>
      <c r="AY170" s="240" t="s">
        <v>186</v>
      </c>
    </row>
    <row r="171" s="14" customFormat="1">
      <c r="A171" s="14"/>
      <c r="B171" s="241"/>
      <c r="C171" s="242"/>
      <c r="D171" s="223" t="s">
        <v>198</v>
      </c>
      <c r="E171" s="243" t="s">
        <v>41</v>
      </c>
      <c r="F171" s="244" t="s">
        <v>200</v>
      </c>
      <c r="G171" s="242"/>
      <c r="H171" s="245">
        <v>2310.0230000000001</v>
      </c>
      <c r="I171" s="246"/>
      <c r="J171" s="242"/>
      <c r="K171" s="242"/>
      <c r="L171" s="247"/>
      <c r="M171" s="248"/>
      <c r="N171" s="249"/>
      <c r="O171" s="249"/>
      <c r="P171" s="249"/>
      <c r="Q171" s="249"/>
      <c r="R171" s="249"/>
      <c r="S171" s="249"/>
      <c r="T171" s="250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1" t="s">
        <v>198</v>
      </c>
      <c r="AU171" s="251" t="s">
        <v>90</v>
      </c>
      <c r="AV171" s="14" t="s">
        <v>192</v>
      </c>
      <c r="AW171" s="14" t="s">
        <v>42</v>
      </c>
      <c r="AX171" s="14" t="s">
        <v>88</v>
      </c>
      <c r="AY171" s="251" t="s">
        <v>186</v>
      </c>
    </row>
    <row r="172" s="2" customFormat="1" ht="16.5" customHeight="1">
      <c r="A172" s="41"/>
      <c r="B172" s="42"/>
      <c r="C172" s="210" t="s">
        <v>281</v>
      </c>
      <c r="D172" s="210" t="s">
        <v>188</v>
      </c>
      <c r="E172" s="211" t="s">
        <v>275</v>
      </c>
      <c r="F172" s="212" t="s">
        <v>276</v>
      </c>
      <c r="G172" s="213" t="s">
        <v>144</v>
      </c>
      <c r="H172" s="214">
        <v>2905.114</v>
      </c>
      <c r="I172" s="215"/>
      <c r="J172" s="216">
        <f>ROUND(I172*H172,2)</f>
        <v>0</v>
      </c>
      <c r="K172" s="212" t="s">
        <v>191</v>
      </c>
      <c r="L172" s="47"/>
      <c r="M172" s="217" t="s">
        <v>41</v>
      </c>
      <c r="N172" s="218" t="s">
        <v>51</v>
      </c>
      <c r="O172" s="87"/>
      <c r="P172" s="219">
        <f>O172*H172</f>
        <v>0</v>
      </c>
      <c r="Q172" s="219">
        <v>0</v>
      </c>
      <c r="R172" s="219">
        <f>Q172*H172</f>
        <v>0</v>
      </c>
      <c r="S172" s="219">
        <v>0</v>
      </c>
      <c r="T172" s="220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1" t="s">
        <v>192</v>
      </c>
      <c r="AT172" s="221" t="s">
        <v>188</v>
      </c>
      <c r="AU172" s="221" t="s">
        <v>90</v>
      </c>
      <c r="AY172" s="19" t="s">
        <v>186</v>
      </c>
      <c r="BE172" s="222">
        <f>IF(N172="základní",J172,0)</f>
        <v>0</v>
      </c>
      <c r="BF172" s="222">
        <f>IF(N172="snížená",J172,0)</f>
        <v>0</v>
      </c>
      <c r="BG172" s="222">
        <f>IF(N172="zákl. přenesená",J172,0)</f>
        <v>0</v>
      </c>
      <c r="BH172" s="222">
        <f>IF(N172="sníž. přenesená",J172,0)</f>
        <v>0</v>
      </c>
      <c r="BI172" s="222">
        <f>IF(N172="nulová",J172,0)</f>
        <v>0</v>
      </c>
      <c r="BJ172" s="19" t="s">
        <v>88</v>
      </c>
      <c r="BK172" s="222">
        <f>ROUND(I172*H172,2)</f>
        <v>0</v>
      </c>
      <c r="BL172" s="19" t="s">
        <v>192</v>
      </c>
      <c r="BM172" s="221" t="s">
        <v>653</v>
      </c>
    </row>
    <row r="173" s="2" customFormat="1">
      <c r="A173" s="41"/>
      <c r="B173" s="42"/>
      <c r="C173" s="43"/>
      <c r="D173" s="223" t="s">
        <v>194</v>
      </c>
      <c r="E173" s="43"/>
      <c r="F173" s="224" t="s">
        <v>278</v>
      </c>
      <c r="G173" s="43"/>
      <c r="H173" s="43"/>
      <c r="I173" s="225"/>
      <c r="J173" s="43"/>
      <c r="K173" s="43"/>
      <c r="L173" s="47"/>
      <c r="M173" s="226"/>
      <c r="N173" s="227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19" t="s">
        <v>194</v>
      </c>
      <c r="AU173" s="19" t="s">
        <v>90</v>
      </c>
    </row>
    <row r="174" s="2" customFormat="1">
      <c r="A174" s="41"/>
      <c r="B174" s="42"/>
      <c r="C174" s="43"/>
      <c r="D174" s="228" t="s">
        <v>196</v>
      </c>
      <c r="E174" s="43"/>
      <c r="F174" s="229" t="s">
        <v>279</v>
      </c>
      <c r="G174" s="43"/>
      <c r="H174" s="43"/>
      <c r="I174" s="225"/>
      <c r="J174" s="43"/>
      <c r="K174" s="43"/>
      <c r="L174" s="47"/>
      <c r="M174" s="226"/>
      <c r="N174" s="227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19" t="s">
        <v>196</v>
      </c>
      <c r="AU174" s="19" t="s">
        <v>90</v>
      </c>
    </row>
    <row r="175" s="13" customFormat="1">
      <c r="A175" s="13"/>
      <c r="B175" s="230"/>
      <c r="C175" s="231"/>
      <c r="D175" s="223" t="s">
        <v>198</v>
      </c>
      <c r="E175" s="232" t="s">
        <v>41</v>
      </c>
      <c r="F175" s="233" t="s">
        <v>280</v>
      </c>
      <c r="G175" s="231"/>
      <c r="H175" s="234">
        <v>2905.114</v>
      </c>
      <c r="I175" s="235"/>
      <c r="J175" s="231"/>
      <c r="K175" s="231"/>
      <c r="L175" s="236"/>
      <c r="M175" s="237"/>
      <c r="N175" s="238"/>
      <c r="O175" s="238"/>
      <c r="P175" s="238"/>
      <c r="Q175" s="238"/>
      <c r="R175" s="238"/>
      <c r="S175" s="238"/>
      <c r="T175" s="23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0" t="s">
        <v>198</v>
      </c>
      <c r="AU175" s="240" t="s">
        <v>90</v>
      </c>
      <c r="AV175" s="13" t="s">
        <v>90</v>
      </c>
      <c r="AW175" s="13" t="s">
        <v>42</v>
      </c>
      <c r="AX175" s="13" t="s">
        <v>88</v>
      </c>
      <c r="AY175" s="240" t="s">
        <v>186</v>
      </c>
    </row>
    <row r="176" s="2" customFormat="1" ht="16.5" customHeight="1">
      <c r="A176" s="41"/>
      <c r="B176" s="42"/>
      <c r="C176" s="210" t="s">
        <v>289</v>
      </c>
      <c r="D176" s="210" t="s">
        <v>188</v>
      </c>
      <c r="E176" s="211" t="s">
        <v>282</v>
      </c>
      <c r="F176" s="212" t="s">
        <v>283</v>
      </c>
      <c r="G176" s="213" t="s">
        <v>96</v>
      </c>
      <c r="H176" s="214">
        <v>2601.9969999999998</v>
      </c>
      <c r="I176" s="215"/>
      <c r="J176" s="216">
        <f>ROUND(I176*H176,2)</f>
        <v>0</v>
      </c>
      <c r="K176" s="212" t="s">
        <v>191</v>
      </c>
      <c r="L176" s="47"/>
      <c r="M176" s="217" t="s">
        <v>41</v>
      </c>
      <c r="N176" s="218" t="s">
        <v>51</v>
      </c>
      <c r="O176" s="87"/>
      <c r="P176" s="219">
        <f>O176*H176</f>
        <v>0</v>
      </c>
      <c r="Q176" s="219">
        <v>0</v>
      </c>
      <c r="R176" s="219">
        <f>Q176*H176</f>
        <v>0</v>
      </c>
      <c r="S176" s="219">
        <v>0</v>
      </c>
      <c r="T176" s="22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1" t="s">
        <v>192</v>
      </c>
      <c r="AT176" s="221" t="s">
        <v>188</v>
      </c>
      <c r="AU176" s="221" t="s">
        <v>90</v>
      </c>
      <c r="AY176" s="19" t="s">
        <v>186</v>
      </c>
      <c r="BE176" s="222">
        <f>IF(N176="základní",J176,0)</f>
        <v>0</v>
      </c>
      <c r="BF176" s="222">
        <f>IF(N176="snížená",J176,0)</f>
        <v>0</v>
      </c>
      <c r="BG176" s="222">
        <f>IF(N176="zákl. přenesená",J176,0)</f>
        <v>0</v>
      </c>
      <c r="BH176" s="222">
        <f>IF(N176="sníž. přenesená",J176,0)</f>
        <v>0</v>
      </c>
      <c r="BI176" s="222">
        <f>IF(N176="nulová",J176,0)</f>
        <v>0</v>
      </c>
      <c r="BJ176" s="19" t="s">
        <v>88</v>
      </c>
      <c r="BK176" s="222">
        <f>ROUND(I176*H176,2)</f>
        <v>0</v>
      </c>
      <c r="BL176" s="19" t="s">
        <v>192</v>
      </c>
      <c r="BM176" s="221" t="s">
        <v>654</v>
      </c>
    </row>
    <row r="177" s="2" customFormat="1">
      <c r="A177" s="41"/>
      <c r="B177" s="42"/>
      <c r="C177" s="43"/>
      <c r="D177" s="223" t="s">
        <v>194</v>
      </c>
      <c r="E177" s="43"/>
      <c r="F177" s="224" t="s">
        <v>285</v>
      </c>
      <c r="G177" s="43"/>
      <c r="H177" s="43"/>
      <c r="I177" s="225"/>
      <c r="J177" s="43"/>
      <c r="K177" s="43"/>
      <c r="L177" s="47"/>
      <c r="M177" s="226"/>
      <c r="N177" s="227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19" t="s">
        <v>194</v>
      </c>
      <c r="AU177" s="19" t="s">
        <v>90</v>
      </c>
    </row>
    <row r="178" s="2" customFormat="1">
      <c r="A178" s="41"/>
      <c r="B178" s="42"/>
      <c r="C178" s="43"/>
      <c r="D178" s="228" t="s">
        <v>196</v>
      </c>
      <c r="E178" s="43"/>
      <c r="F178" s="229" t="s">
        <v>286</v>
      </c>
      <c r="G178" s="43"/>
      <c r="H178" s="43"/>
      <c r="I178" s="225"/>
      <c r="J178" s="43"/>
      <c r="K178" s="43"/>
      <c r="L178" s="47"/>
      <c r="M178" s="226"/>
      <c r="N178" s="227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19" t="s">
        <v>196</v>
      </c>
      <c r="AU178" s="19" t="s">
        <v>90</v>
      </c>
    </row>
    <row r="179" s="13" customFormat="1">
      <c r="A179" s="13"/>
      <c r="B179" s="230"/>
      <c r="C179" s="231"/>
      <c r="D179" s="223" t="s">
        <v>198</v>
      </c>
      <c r="E179" s="232" t="s">
        <v>41</v>
      </c>
      <c r="F179" s="233" t="s">
        <v>655</v>
      </c>
      <c r="G179" s="231"/>
      <c r="H179" s="234">
        <v>1089.6880000000001</v>
      </c>
      <c r="I179" s="235"/>
      <c r="J179" s="231"/>
      <c r="K179" s="231"/>
      <c r="L179" s="236"/>
      <c r="M179" s="237"/>
      <c r="N179" s="238"/>
      <c r="O179" s="238"/>
      <c r="P179" s="238"/>
      <c r="Q179" s="238"/>
      <c r="R179" s="238"/>
      <c r="S179" s="238"/>
      <c r="T179" s="23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0" t="s">
        <v>198</v>
      </c>
      <c r="AU179" s="240" t="s">
        <v>90</v>
      </c>
      <c r="AV179" s="13" t="s">
        <v>90</v>
      </c>
      <c r="AW179" s="13" t="s">
        <v>42</v>
      </c>
      <c r="AX179" s="13" t="s">
        <v>80</v>
      </c>
      <c r="AY179" s="240" t="s">
        <v>186</v>
      </c>
    </row>
    <row r="180" s="13" customFormat="1">
      <c r="A180" s="13"/>
      <c r="B180" s="230"/>
      <c r="C180" s="231"/>
      <c r="D180" s="223" t="s">
        <v>198</v>
      </c>
      <c r="E180" s="232" t="s">
        <v>41</v>
      </c>
      <c r="F180" s="233" t="s">
        <v>656</v>
      </c>
      <c r="G180" s="231"/>
      <c r="H180" s="234">
        <v>1040.156</v>
      </c>
      <c r="I180" s="235"/>
      <c r="J180" s="231"/>
      <c r="K180" s="231"/>
      <c r="L180" s="236"/>
      <c r="M180" s="237"/>
      <c r="N180" s="238"/>
      <c r="O180" s="238"/>
      <c r="P180" s="238"/>
      <c r="Q180" s="238"/>
      <c r="R180" s="238"/>
      <c r="S180" s="238"/>
      <c r="T180" s="23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0" t="s">
        <v>198</v>
      </c>
      <c r="AU180" s="240" t="s">
        <v>90</v>
      </c>
      <c r="AV180" s="13" t="s">
        <v>90</v>
      </c>
      <c r="AW180" s="13" t="s">
        <v>42</v>
      </c>
      <c r="AX180" s="13" t="s">
        <v>80</v>
      </c>
      <c r="AY180" s="240" t="s">
        <v>186</v>
      </c>
    </row>
    <row r="181" s="13" customFormat="1">
      <c r="A181" s="13"/>
      <c r="B181" s="230"/>
      <c r="C181" s="231"/>
      <c r="D181" s="223" t="s">
        <v>198</v>
      </c>
      <c r="E181" s="232" t="s">
        <v>41</v>
      </c>
      <c r="F181" s="233" t="s">
        <v>657</v>
      </c>
      <c r="G181" s="231"/>
      <c r="H181" s="234">
        <v>438.95299999999997</v>
      </c>
      <c r="I181" s="235"/>
      <c r="J181" s="231"/>
      <c r="K181" s="231"/>
      <c r="L181" s="236"/>
      <c r="M181" s="237"/>
      <c r="N181" s="238"/>
      <c r="O181" s="238"/>
      <c r="P181" s="238"/>
      <c r="Q181" s="238"/>
      <c r="R181" s="238"/>
      <c r="S181" s="238"/>
      <c r="T181" s="23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0" t="s">
        <v>198</v>
      </c>
      <c r="AU181" s="240" t="s">
        <v>90</v>
      </c>
      <c r="AV181" s="13" t="s">
        <v>90</v>
      </c>
      <c r="AW181" s="13" t="s">
        <v>42</v>
      </c>
      <c r="AX181" s="13" t="s">
        <v>80</v>
      </c>
      <c r="AY181" s="240" t="s">
        <v>186</v>
      </c>
    </row>
    <row r="182" s="13" customFormat="1">
      <c r="A182" s="13"/>
      <c r="B182" s="230"/>
      <c r="C182" s="231"/>
      <c r="D182" s="223" t="s">
        <v>198</v>
      </c>
      <c r="E182" s="232" t="s">
        <v>41</v>
      </c>
      <c r="F182" s="233" t="s">
        <v>658</v>
      </c>
      <c r="G182" s="231"/>
      <c r="H182" s="234">
        <v>33.200000000000003</v>
      </c>
      <c r="I182" s="235"/>
      <c r="J182" s="231"/>
      <c r="K182" s="231"/>
      <c r="L182" s="236"/>
      <c r="M182" s="237"/>
      <c r="N182" s="238"/>
      <c r="O182" s="238"/>
      <c r="P182" s="238"/>
      <c r="Q182" s="238"/>
      <c r="R182" s="238"/>
      <c r="S182" s="238"/>
      <c r="T182" s="23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0" t="s">
        <v>198</v>
      </c>
      <c r="AU182" s="240" t="s">
        <v>90</v>
      </c>
      <c r="AV182" s="13" t="s">
        <v>90</v>
      </c>
      <c r="AW182" s="13" t="s">
        <v>42</v>
      </c>
      <c r="AX182" s="13" t="s">
        <v>80</v>
      </c>
      <c r="AY182" s="240" t="s">
        <v>186</v>
      </c>
    </row>
    <row r="183" s="14" customFormat="1">
      <c r="A183" s="14"/>
      <c r="B183" s="241"/>
      <c r="C183" s="242"/>
      <c r="D183" s="223" t="s">
        <v>198</v>
      </c>
      <c r="E183" s="243" t="s">
        <v>41</v>
      </c>
      <c r="F183" s="244" t="s">
        <v>200</v>
      </c>
      <c r="G183" s="242"/>
      <c r="H183" s="245">
        <v>2601.9969999999998</v>
      </c>
      <c r="I183" s="246"/>
      <c r="J183" s="242"/>
      <c r="K183" s="242"/>
      <c r="L183" s="247"/>
      <c r="M183" s="248"/>
      <c r="N183" s="249"/>
      <c r="O183" s="249"/>
      <c r="P183" s="249"/>
      <c r="Q183" s="249"/>
      <c r="R183" s="249"/>
      <c r="S183" s="249"/>
      <c r="T183" s="250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1" t="s">
        <v>198</v>
      </c>
      <c r="AU183" s="251" t="s">
        <v>90</v>
      </c>
      <c r="AV183" s="14" t="s">
        <v>192</v>
      </c>
      <c r="AW183" s="14" t="s">
        <v>42</v>
      </c>
      <c r="AX183" s="14" t="s">
        <v>88</v>
      </c>
      <c r="AY183" s="251" t="s">
        <v>186</v>
      </c>
    </row>
    <row r="184" s="2" customFormat="1" ht="21.75" customHeight="1">
      <c r="A184" s="41"/>
      <c r="B184" s="42"/>
      <c r="C184" s="210" t="s">
        <v>8</v>
      </c>
      <c r="D184" s="210" t="s">
        <v>188</v>
      </c>
      <c r="E184" s="211" t="s">
        <v>659</v>
      </c>
      <c r="F184" s="212" t="s">
        <v>660</v>
      </c>
      <c r="G184" s="213" t="s">
        <v>96</v>
      </c>
      <c r="H184" s="214">
        <v>471.10000000000002</v>
      </c>
      <c r="I184" s="215"/>
      <c r="J184" s="216">
        <f>ROUND(I184*H184,2)</f>
        <v>0</v>
      </c>
      <c r="K184" s="212" t="s">
        <v>191</v>
      </c>
      <c r="L184" s="47"/>
      <c r="M184" s="217" t="s">
        <v>41</v>
      </c>
      <c r="N184" s="218" t="s">
        <v>51</v>
      </c>
      <c r="O184" s="87"/>
      <c r="P184" s="219">
        <f>O184*H184</f>
        <v>0</v>
      </c>
      <c r="Q184" s="219">
        <v>0</v>
      </c>
      <c r="R184" s="219">
        <f>Q184*H184</f>
        <v>0</v>
      </c>
      <c r="S184" s="219">
        <v>0</v>
      </c>
      <c r="T184" s="22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1" t="s">
        <v>192</v>
      </c>
      <c r="AT184" s="221" t="s">
        <v>188</v>
      </c>
      <c r="AU184" s="221" t="s">
        <v>90</v>
      </c>
      <c r="AY184" s="19" t="s">
        <v>186</v>
      </c>
      <c r="BE184" s="222">
        <f>IF(N184="základní",J184,0)</f>
        <v>0</v>
      </c>
      <c r="BF184" s="222">
        <f>IF(N184="snížená",J184,0)</f>
        <v>0</v>
      </c>
      <c r="BG184" s="222">
        <f>IF(N184="zákl. přenesená",J184,0)</f>
        <v>0</v>
      </c>
      <c r="BH184" s="222">
        <f>IF(N184="sníž. přenesená",J184,0)</f>
        <v>0</v>
      </c>
      <c r="BI184" s="222">
        <f>IF(N184="nulová",J184,0)</f>
        <v>0</v>
      </c>
      <c r="BJ184" s="19" t="s">
        <v>88</v>
      </c>
      <c r="BK184" s="222">
        <f>ROUND(I184*H184,2)</f>
        <v>0</v>
      </c>
      <c r="BL184" s="19" t="s">
        <v>192</v>
      </c>
      <c r="BM184" s="221" t="s">
        <v>661</v>
      </c>
    </row>
    <row r="185" s="2" customFormat="1">
      <c r="A185" s="41"/>
      <c r="B185" s="42"/>
      <c r="C185" s="43"/>
      <c r="D185" s="223" t="s">
        <v>194</v>
      </c>
      <c r="E185" s="43"/>
      <c r="F185" s="224" t="s">
        <v>662</v>
      </c>
      <c r="G185" s="43"/>
      <c r="H185" s="43"/>
      <c r="I185" s="225"/>
      <c r="J185" s="43"/>
      <c r="K185" s="43"/>
      <c r="L185" s="47"/>
      <c r="M185" s="226"/>
      <c r="N185" s="227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19" t="s">
        <v>194</v>
      </c>
      <c r="AU185" s="19" t="s">
        <v>90</v>
      </c>
    </row>
    <row r="186" s="2" customFormat="1">
      <c r="A186" s="41"/>
      <c r="B186" s="42"/>
      <c r="C186" s="43"/>
      <c r="D186" s="228" t="s">
        <v>196</v>
      </c>
      <c r="E186" s="43"/>
      <c r="F186" s="229" t="s">
        <v>663</v>
      </c>
      <c r="G186" s="43"/>
      <c r="H186" s="43"/>
      <c r="I186" s="225"/>
      <c r="J186" s="43"/>
      <c r="K186" s="43"/>
      <c r="L186" s="47"/>
      <c r="M186" s="226"/>
      <c r="N186" s="227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19" t="s">
        <v>196</v>
      </c>
      <c r="AU186" s="19" t="s">
        <v>90</v>
      </c>
    </row>
    <row r="187" s="13" customFormat="1">
      <c r="A187" s="13"/>
      <c r="B187" s="230"/>
      <c r="C187" s="231"/>
      <c r="D187" s="223" t="s">
        <v>198</v>
      </c>
      <c r="E187" s="232" t="s">
        <v>41</v>
      </c>
      <c r="F187" s="233" t="s">
        <v>152</v>
      </c>
      <c r="G187" s="231"/>
      <c r="H187" s="234">
        <v>471.10000000000002</v>
      </c>
      <c r="I187" s="235"/>
      <c r="J187" s="231"/>
      <c r="K187" s="231"/>
      <c r="L187" s="236"/>
      <c r="M187" s="237"/>
      <c r="N187" s="238"/>
      <c r="O187" s="238"/>
      <c r="P187" s="238"/>
      <c r="Q187" s="238"/>
      <c r="R187" s="238"/>
      <c r="S187" s="238"/>
      <c r="T187" s="23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0" t="s">
        <v>198</v>
      </c>
      <c r="AU187" s="240" t="s">
        <v>90</v>
      </c>
      <c r="AV187" s="13" t="s">
        <v>90</v>
      </c>
      <c r="AW187" s="13" t="s">
        <v>42</v>
      </c>
      <c r="AX187" s="13" t="s">
        <v>88</v>
      </c>
      <c r="AY187" s="240" t="s">
        <v>186</v>
      </c>
    </row>
    <row r="188" s="2" customFormat="1" ht="16.5" customHeight="1">
      <c r="A188" s="41"/>
      <c r="B188" s="42"/>
      <c r="C188" s="262" t="s">
        <v>299</v>
      </c>
      <c r="D188" s="262" t="s">
        <v>295</v>
      </c>
      <c r="E188" s="263" t="s">
        <v>296</v>
      </c>
      <c r="F188" s="264" t="s">
        <v>297</v>
      </c>
      <c r="G188" s="265" t="s">
        <v>144</v>
      </c>
      <c r="H188" s="266">
        <v>23.555</v>
      </c>
      <c r="I188" s="267"/>
      <c r="J188" s="268">
        <f>ROUND(I188*H188,2)</f>
        <v>0</v>
      </c>
      <c r="K188" s="264" t="s">
        <v>191</v>
      </c>
      <c r="L188" s="269"/>
      <c r="M188" s="270" t="s">
        <v>41</v>
      </c>
      <c r="N188" s="271" t="s">
        <v>51</v>
      </c>
      <c r="O188" s="87"/>
      <c r="P188" s="219">
        <f>O188*H188</f>
        <v>0</v>
      </c>
      <c r="Q188" s="219">
        <v>1</v>
      </c>
      <c r="R188" s="219">
        <f>Q188*H188</f>
        <v>23.555</v>
      </c>
      <c r="S188" s="219">
        <v>0</v>
      </c>
      <c r="T188" s="22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1" t="s">
        <v>245</v>
      </c>
      <c r="AT188" s="221" t="s">
        <v>295</v>
      </c>
      <c r="AU188" s="221" t="s">
        <v>90</v>
      </c>
      <c r="AY188" s="19" t="s">
        <v>186</v>
      </c>
      <c r="BE188" s="222">
        <f>IF(N188="základní",J188,0)</f>
        <v>0</v>
      </c>
      <c r="BF188" s="222">
        <f>IF(N188="snížená",J188,0)</f>
        <v>0</v>
      </c>
      <c r="BG188" s="222">
        <f>IF(N188="zákl. přenesená",J188,0)</f>
        <v>0</v>
      </c>
      <c r="BH188" s="222">
        <f>IF(N188="sníž. přenesená",J188,0)</f>
        <v>0</v>
      </c>
      <c r="BI188" s="222">
        <f>IF(N188="nulová",J188,0)</f>
        <v>0</v>
      </c>
      <c r="BJ188" s="19" t="s">
        <v>88</v>
      </c>
      <c r="BK188" s="222">
        <f>ROUND(I188*H188,2)</f>
        <v>0</v>
      </c>
      <c r="BL188" s="19" t="s">
        <v>192</v>
      </c>
      <c r="BM188" s="221" t="s">
        <v>664</v>
      </c>
    </row>
    <row r="189" s="2" customFormat="1">
      <c r="A189" s="41"/>
      <c r="B189" s="42"/>
      <c r="C189" s="43"/>
      <c r="D189" s="223" t="s">
        <v>194</v>
      </c>
      <c r="E189" s="43"/>
      <c r="F189" s="224" t="s">
        <v>297</v>
      </c>
      <c r="G189" s="43"/>
      <c r="H189" s="43"/>
      <c r="I189" s="225"/>
      <c r="J189" s="43"/>
      <c r="K189" s="43"/>
      <c r="L189" s="47"/>
      <c r="M189" s="226"/>
      <c r="N189" s="227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19" t="s">
        <v>194</v>
      </c>
      <c r="AU189" s="19" t="s">
        <v>90</v>
      </c>
    </row>
    <row r="190" s="2" customFormat="1" ht="16.5" customHeight="1">
      <c r="A190" s="41"/>
      <c r="B190" s="42"/>
      <c r="C190" s="210" t="s">
        <v>306</v>
      </c>
      <c r="D190" s="210" t="s">
        <v>188</v>
      </c>
      <c r="E190" s="211" t="s">
        <v>300</v>
      </c>
      <c r="F190" s="212" t="s">
        <v>301</v>
      </c>
      <c r="G190" s="213" t="s">
        <v>96</v>
      </c>
      <c r="H190" s="214">
        <v>471.10000000000002</v>
      </c>
      <c r="I190" s="215"/>
      <c r="J190" s="216">
        <f>ROUND(I190*H190,2)</f>
        <v>0</v>
      </c>
      <c r="K190" s="212" t="s">
        <v>191</v>
      </c>
      <c r="L190" s="47"/>
      <c r="M190" s="217" t="s">
        <v>41</v>
      </c>
      <c r="N190" s="218" t="s">
        <v>51</v>
      </c>
      <c r="O190" s="87"/>
      <c r="P190" s="219">
        <f>O190*H190</f>
        <v>0</v>
      </c>
      <c r="Q190" s="219">
        <v>0</v>
      </c>
      <c r="R190" s="219">
        <f>Q190*H190</f>
        <v>0</v>
      </c>
      <c r="S190" s="219">
        <v>0</v>
      </c>
      <c r="T190" s="22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1" t="s">
        <v>192</v>
      </c>
      <c r="AT190" s="221" t="s">
        <v>188</v>
      </c>
      <c r="AU190" s="221" t="s">
        <v>90</v>
      </c>
      <c r="AY190" s="19" t="s">
        <v>186</v>
      </c>
      <c r="BE190" s="222">
        <f>IF(N190="základní",J190,0)</f>
        <v>0</v>
      </c>
      <c r="BF190" s="222">
        <f>IF(N190="snížená",J190,0)</f>
        <v>0</v>
      </c>
      <c r="BG190" s="222">
        <f>IF(N190="zákl. přenesená",J190,0)</f>
        <v>0</v>
      </c>
      <c r="BH190" s="222">
        <f>IF(N190="sníž. přenesená",J190,0)</f>
        <v>0</v>
      </c>
      <c r="BI190" s="222">
        <f>IF(N190="nulová",J190,0)</f>
        <v>0</v>
      </c>
      <c r="BJ190" s="19" t="s">
        <v>88</v>
      </c>
      <c r="BK190" s="222">
        <f>ROUND(I190*H190,2)</f>
        <v>0</v>
      </c>
      <c r="BL190" s="19" t="s">
        <v>192</v>
      </c>
      <c r="BM190" s="221" t="s">
        <v>665</v>
      </c>
    </row>
    <row r="191" s="2" customFormat="1">
      <c r="A191" s="41"/>
      <c r="B191" s="42"/>
      <c r="C191" s="43"/>
      <c r="D191" s="223" t="s">
        <v>194</v>
      </c>
      <c r="E191" s="43"/>
      <c r="F191" s="224" t="s">
        <v>303</v>
      </c>
      <c r="G191" s="43"/>
      <c r="H191" s="43"/>
      <c r="I191" s="225"/>
      <c r="J191" s="43"/>
      <c r="K191" s="43"/>
      <c r="L191" s="47"/>
      <c r="M191" s="226"/>
      <c r="N191" s="227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19" t="s">
        <v>194</v>
      </c>
      <c r="AU191" s="19" t="s">
        <v>90</v>
      </c>
    </row>
    <row r="192" s="2" customFormat="1">
      <c r="A192" s="41"/>
      <c r="B192" s="42"/>
      <c r="C192" s="43"/>
      <c r="D192" s="228" t="s">
        <v>196</v>
      </c>
      <c r="E192" s="43"/>
      <c r="F192" s="229" t="s">
        <v>304</v>
      </c>
      <c r="G192" s="43"/>
      <c r="H192" s="43"/>
      <c r="I192" s="225"/>
      <c r="J192" s="43"/>
      <c r="K192" s="43"/>
      <c r="L192" s="47"/>
      <c r="M192" s="226"/>
      <c r="N192" s="227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19" t="s">
        <v>196</v>
      </c>
      <c r="AU192" s="19" t="s">
        <v>90</v>
      </c>
    </row>
    <row r="193" s="13" customFormat="1">
      <c r="A193" s="13"/>
      <c r="B193" s="230"/>
      <c r="C193" s="231"/>
      <c r="D193" s="223" t="s">
        <v>198</v>
      </c>
      <c r="E193" s="232" t="s">
        <v>41</v>
      </c>
      <c r="F193" s="233" t="s">
        <v>666</v>
      </c>
      <c r="G193" s="231"/>
      <c r="H193" s="234">
        <v>17</v>
      </c>
      <c r="I193" s="235"/>
      <c r="J193" s="231"/>
      <c r="K193" s="231"/>
      <c r="L193" s="236"/>
      <c r="M193" s="237"/>
      <c r="N193" s="238"/>
      <c r="O193" s="238"/>
      <c r="P193" s="238"/>
      <c r="Q193" s="238"/>
      <c r="R193" s="238"/>
      <c r="S193" s="238"/>
      <c r="T193" s="23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0" t="s">
        <v>198</v>
      </c>
      <c r="AU193" s="240" t="s">
        <v>90</v>
      </c>
      <c r="AV193" s="13" t="s">
        <v>90</v>
      </c>
      <c r="AW193" s="13" t="s">
        <v>42</v>
      </c>
      <c r="AX193" s="13" t="s">
        <v>80</v>
      </c>
      <c r="AY193" s="240" t="s">
        <v>186</v>
      </c>
    </row>
    <row r="194" s="13" customFormat="1">
      <c r="A194" s="13"/>
      <c r="B194" s="230"/>
      <c r="C194" s="231"/>
      <c r="D194" s="223" t="s">
        <v>198</v>
      </c>
      <c r="E194" s="232" t="s">
        <v>41</v>
      </c>
      <c r="F194" s="233" t="s">
        <v>667</v>
      </c>
      <c r="G194" s="231"/>
      <c r="H194" s="234">
        <v>59.299999999999997</v>
      </c>
      <c r="I194" s="235"/>
      <c r="J194" s="231"/>
      <c r="K194" s="231"/>
      <c r="L194" s="236"/>
      <c r="M194" s="237"/>
      <c r="N194" s="238"/>
      <c r="O194" s="238"/>
      <c r="P194" s="238"/>
      <c r="Q194" s="238"/>
      <c r="R194" s="238"/>
      <c r="S194" s="238"/>
      <c r="T194" s="23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0" t="s">
        <v>198</v>
      </c>
      <c r="AU194" s="240" t="s">
        <v>90</v>
      </c>
      <c r="AV194" s="13" t="s">
        <v>90</v>
      </c>
      <c r="AW194" s="13" t="s">
        <v>42</v>
      </c>
      <c r="AX194" s="13" t="s">
        <v>80</v>
      </c>
      <c r="AY194" s="240" t="s">
        <v>186</v>
      </c>
    </row>
    <row r="195" s="13" customFormat="1">
      <c r="A195" s="13"/>
      <c r="B195" s="230"/>
      <c r="C195" s="231"/>
      <c r="D195" s="223" t="s">
        <v>198</v>
      </c>
      <c r="E195" s="232" t="s">
        <v>41</v>
      </c>
      <c r="F195" s="233" t="s">
        <v>668</v>
      </c>
      <c r="G195" s="231"/>
      <c r="H195" s="234">
        <v>394.80000000000001</v>
      </c>
      <c r="I195" s="235"/>
      <c r="J195" s="231"/>
      <c r="K195" s="231"/>
      <c r="L195" s="236"/>
      <c r="M195" s="237"/>
      <c r="N195" s="238"/>
      <c r="O195" s="238"/>
      <c r="P195" s="238"/>
      <c r="Q195" s="238"/>
      <c r="R195" s="238"/>
      <c r="S195" s="238"/>
      <c r="T195" s="23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0" t="s">
        <v>198</v>
      </c>
      <c r="AU195" s="240" t="s">
        <v>90</v>
      </c>
      <c r="AV195" s="13" t="s">
        <v>90</v>
      </c>
      <c r="AW195" s="13" t="s">
        <v>42</v>
      </c>
      <c r="AX195" s="13" t="s">
        <v>80</v>
      </c>
      <c r="AY195" s="240" t="s">
        <v>186</v>
      </c>
    </row>
    <row r="196" s="14" customFormat="1">
      <c r="A196" s="14"/>
      <c r="B196" s="241"/>
      <c r="C196" s="242"/>
      <c r="D196" s="223" t="s">
        <v>198</v>
      </c>
      <c r="E196" s="243" t="s">
        <v>152</v>
      </c>
      <c r="F196" s="244" t="s">
        <v>200</v>
      </c>
      <c r="G196" s="242"/>
      <c r="H196" s="245">
        <v>471.10000000000002</v>
      </c>
      <c r="I196" s="246"/>
      <c r="J196" s="242"/>
      <c r="K196" s="242"/>
      <c r="L196" s="247"/>
      <c r="M196" s="248"/>
      <c r="N196" s="249"/>
      <c r="O196" s="249"/>
      <c r="P196" s="249"/>
      <c r="Q196" s="249"/>
      <c r="R196" s="249"/>
      <c r="S196" s="249"/>
      <c r="T196" s="250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1" t="s">
        <v>198</v>
      </c>
      <c r="AU196" s="251" t="s">
        <v>90</v>
      </c>
      <c r="AV196" s="14" t="s">
        <v>192</v>
      </c>
      <c r="AW196" s="14" t="s">
        <v>42</v>
      </c>
      <c r="AX196" s="14" t="s">
        <v>88</v>
      </c>
      <c r="AY196" s="251" t="s">
        <v>186</v>
      </c>
    </row>
    <row r="197" s="2" customFormat="1" ht="16.5" customHeight="1">
      <c r="A197" s="41"/>
      <c r="B197" s="42"/>
      <c r="C197" s="262" t="s">
        <v>314</v>
      </c>
      <c r="D197" s="262" t="s">
        <v>295</v>
      </c>
      <c r="E197" s="263" t="s">
        <v>307</v>
      </c>
      <c r="F197" s="264" t="s">
        <v>308</v>
      </c>
      <c r="G197" s="265" t="s">
        <v>309</v>
      </c>
      <c r="H197" s="266">
        <v>294.43799999999999</v>
      </c>
      <c r="I197" s="267"/>
      <c r="J197" s="268">
        <f>ROUND(I197*H197,2)</f>
        <v>0</v>
      </c>
      <c r="K197" s="264" t="s">
        <v>191</v>
      </c>
      <c r="L197" s="269"/>
      <c r="M197" s="270" t="s">
        <v>41</v>
      </c>
      <c r="N197" s="271" t="s">
        <v>51</v>
      </c>
      <c r="O197" s="87"/>
      <c r="P197" s="219">
        <f>O197*H197</f>
        <v>0</v>
      </c>
      <c r="Q197" s="219">
        <v>0.001</v>
      </c>
      <c r="R197" s="219">
        <f>Q197*H197</f>
        <v>0.29443799999999998</v>
      </c>
      <c r="S197" s="219">
        <v>0</v>
      </c>
      <c r="T197" s="220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1" t="s">
        <v>245</v>
      </c>
      <c r="AT197" s="221" t="s">
        <v>295</v>
      </c>
      <c r="AU197" s="221" t="s">
        <v>90</v>
      </c>
      <c r="AY197" s="19" t="s">
        <v>186</v>
      </c>
      <c r="BE197" s="222">
        <f>IF(N197="základní",J197,0)</f>
        <v>0</v>
      </c>
      <c r="BF197" s="222">
        <f>IF(N197="snížená",J197,0)</f>
        <v>0</v>
      </c>
      <c r="BG197" s="222">
        <f>IF(N197="zákl. přenesená",J197,0)</f>
        <v>0</v>
      </c>
      <c r="BH197" s="222">
        <f>IF(N197="sníž. přenesená",J197,0)</f>
        <v>0</v>
      </c>
      <c r="BI197" s="222">
        <f>IF(N197="nulová",J197,0)</f>
        <v>0</v>
      </c>
      <c r="BJ197" s="19" t="s">
        <v>88</v>
      </c>
      <c r="BK197" s="222">
        <f>ROUND(I197*H197,2)</f>
        <v>0</v>
      </c>
      <c r="BL197" s="19" t="s">
        <v>192</v>
      </c>
      <c r="BM197" s="221" t="s">
        <v>669</v>
      </c>
    </row>
    <row r="198" s="2" customFormat="1">
      <c r="A198" s="41"/>
      <c r="B198" s="42"/>
      <c r="C198" s="43"/>
      <c r="D198" s="223" t="s">
        <v>194</v>
      </c>
      <c r="E198" s="43"/>
      <c r="F198" s="224" t="s">
        <v>308</v>
      </c>
      <c r="G198" s="43"/>
      <c r="H198" s="43"/>
      <c r="I198" s="225"/>
      <c r="J198" s="43"/>
      <c r="K198" s="43"/>
      <c r="L198" s="47"/>
      <c r="M198" s="226"/>
      <c r="N198" s="227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19" t="s">
        <v>194</v>
      </c>
      <c r="AU198" s="19" t="s">
        <v>90</v>
      </c>
    </row>
    <row r="199" s="13" customFormat="1">
      <c r="A199" s="13"/>
      <c r="B199" s="230"/>
      <c r="C199" s="231"/>
      <c r="D199" s="223" t="s">
        <v>198</v>
      </c>
      <c r="E199" s="232" t="s">
        <v>41</v>
      </c>
      <c r="F199" s="233" t="s">
        <v>311</v>
      </c>
      <c r="G199" s="231"/>
      <c r="H199" s="234">
        <v>117.77500000000001</v>
      </c>
      <c r="I199" s="235"/>
      <c r="J199" s="231"/>
      <c r="K199" s="231"/>
      <c r="L199" s="236"/>
      <c r="M199" s="237"/>
      <c r="N199" s="238"/>
      <c r="O199" s="238"/>
      <c r="P199" s="238"/>
      <c r="Q199" s="238"/>
      <c r="R199" s="238"/>
      <c r="S199" s="238"/>
      <c r="T199" s="23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0" t="s">
        <v>198</v>
      </c>
      <c r="AU199" s="240" t="s">
        <v>90</v>
      </c>
      <c r="AV199" s="13" t="s">
        <v>90</v>
      </c>
      <c r="AW199" s="13" t="s">
        <v>42</v>
      </c>
      <c r="AX199" s="13" t="s">
        <v>80</v>
      </c>
      <c r="AY199" s="240" t="s">
        <v>186</v>
      </c>
    </row>
    <row r="200" s="13" customFormat="1">
      <c r="A200" s="13"/>
      <c r="B200" s="230"/>
      <c r="C200" s="231"/>
      <c r="D200" s="223" t="s">
        <v>198</v>
      </c>
      <c r="E200" s="232" t="s">
        <v>41</v>
      </c>
      <c r="F200" s="233" t="s">
        <v>670</v>
      </c>
      <c r="G200" s="231"/>
      <c r="H200" s="234">
        <v>294.43799999999999</v>
      </c>
      <c r="I200" s="235"/>
      <c r="J200" s="231"/>
      <c r="K200" s="231"/>
      <c r="L200" s="236"/>
      <c r="M200" s="237"/>
      <c r="N200" s="238"/>
      <c r="O200" s="238"/>
      <c r="P200" s="238"/>
      <c r="Q200" s="238"/>
      <c r="R200" s="238"/>
      <c r="S200" s="238"/>
      <c r="T200" s="23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0" t="s">
        <v>198</v>
      </c>
      <c r="AU200" s="240" t="s">
        <v>90</v>
      </c>
      <c r="AV200" s="13" t="s">
        <v>90</v>
      </c>
      <c r="AW200" s="13" t="s">
        <v>42</v>
      </c>
      <c r="AX200" s="13" t="s">
        <v>88</v>
      </c>
      <c r="AY200" s="240" t="s">
        <v>186</v>
      </c>
    </row>
    <row r="201" s="12" customFormat="1" ht="22.8" customHeight="1">
      <c r="A201" s="12"/>
      <c r="B201" s="194"/>
      <c r="C201" s="195"/>
      <c r="D201" s="196" t="s">
        <v>79</v>
      </c>
      <c r="E201" s="208" t="s">
        <v>220</v>
      </c>
      <c r="F201" s="208" t="s">
        <v>313</v>
      </c>
      <c r="G201" s="195"/>
      <c r="H201" s="195"/>
      <c r="I201" s="198"/>
      <c r="J201" s="209">
        <f>BK201</f>
        <v>0</v>
      </c>
      <c r="K201" s="195"/>
      <c r="L201" s="200"/>
      <c r="M201" s="201"/>
      <c r="N201" s="202"/>
      <c r="O201" s="202"/>
      <c r="P201" s="203">
        <f>SUM(P202:P287)</f>
        <v>0</v>
      </c>
      <c r="Q201" s="202"/>
      <c r="R201" s="203">
        <f>SUM(R202:R287)</f>
        <v>2537.3474674600002</v>
      </c>
      <c r="S201" s="202"/>
      <c r="T201" s="204">
        <f>SUM(T202:T287)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05" t="s">
        <v>88</v>
      </c>
      <c r="AT201" s="206" t="s">
        <v>79</v>
      </c>
      <c r="AU201" s="206" t="s">
        <v>88</v>
      </c>
      <c r="AY201" s="205" t="s">
        <v>186</v>
      </c>
      <c r="BK201" s="207">
        <f>SUM(BK202:BK287)</f>
        <v>0</v>
      </c>
    </row>
    <row r="202" s="2" customFormat="1" ht="16.5" customHeight="1">
      <c r="A202" s="41"/>
      <c r="B202" s="42"/>
      <c r="C202" s="210" t="s">
        <v>323</v>
      </c>
      <c r="D202" s="210" t="s">
        <v>188</v>
      </c>
      <c r="E202" s="211" t="s">
        <v>671</v>
      </c>
      <c r="F202" s="212" t="s">
        <v>672</v>
      </c>
      <c r="G202" s="213" t="s">
        <v>96</v>
      </c>
      <c r="H202" s="214">
        <v>1009.58</v>
      </c>
      <c r="I202" s="215"/>
      <c r="J202" s="216">
        <f>ROUND(I202*H202,2)</f>
        <v>0</v>
      </c>
      <c r="K202" s="212" t="s">
        <v>191</v>
      </c>
      <c r="L202" s="47"/>
      <c r="M202" s="217" t="s">
        <v>41</v>
      </c>
      <c r="N202" s="218" t="s">
        <v>51</v>
      </c>
      <c r="O202" s="87"/>
      <c r="P202" s="219">
        <f>O202*H202</f>
        <v>0</v>
      </c>
      <c r="Q202" s="219">
        <v>0.23000000000000001</v>
      </c>
      <c r="R202" s="219">
        <f>Q202*H202</f>
        <v>232.20340000000002</v>
      </c>
      <c r="S202" s="219">
        <v>0</v>
      </c>
      <c r="T202" s="22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1" t="s">
        <v>192</v>
      </c>
      <c r="AT202" s="221" t="s">
        <v>188</v>
      </c>
      <c r="AU202" s="221" t="s">
        <v>90</v>
      </c>
      <c r="AY202" s="19" t="s">
        <v>186</v>
      </c>
      <c r="BE202" s="222">
        <f>IF(N202="základní",J202,0)</f>
        <v>0</v>
      </c>
      <c r="BF202" s="222">
        <f>IF(N202="snížená",J202,0)</f>
        <v>0</v>
      </c>
      <c r="BG202" s="222">
        <f>IF(N202="zákl. přenesená",J202,0)</f>
        <v>0</v>
      </c>
      <c r="BH202" s="222">
        <f>IF(N202="sníž. přenesená",J202,0)</f>
        <v>0</v>
      </c>
      <c r="BI202" s="222">
        <f>IF(N202="nulová",J202,0)</f>
        <v>0</v>
      </c>
      <c r="BJ202" s="19" t="s">
        <v>88</v>
      </c>
      <c r="BK202" s="222">
        <f>ROUND(I202*H202,2)</f>
        <v>0</v>
      </c>
      <c r="BL202" s="19" t="s">
        <v>192</v>
      </c>
      <c r="BM202" s="221" t="s">
        <v>673</v>
      </c>
    </row>
    <row r="203" s="2" customFormat="1">
      <c r="A203" s="41"/>
      <c r="B203" s="42"/>
      <c r="C203" s="43"/>
      <c r="D203" s="223" t="s">
        <v>194</v>
      </c>
      <c r="E203" s="43"/>
      <c r="F203" s="224" t="s">
        <v>674</v>
      </c>
      <c r="G203" s="43"/>
      <c r="H203" s="43"/>
      <c r="I203" s="225"/>
      <c r="J203" s="43"/>
      <c r="K203" s="43"/>
      <c r="L203" s="47"/>
      <c r="M203" s="226"/>
      <c r="N203" s="227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19" t="s">
        <v>194</v>
      </c>
      <c r="AU203" s="19" t="s">
        <v>90</v>
      </c>
    </row>
    <row r="204" s="2" customFormat="1">
      <c r="A204" s="41"/>
      <c r="B204" s="42"/>
      <c r="C204" s="43"/>
      <c r="D204" s="228" t="s">
        <v>196</v>
      </c>
      <c r="E204" s="43"/>
      <c r="F204" s="229" t="s">
        <v>675</v>
      </c>
      <c r="G204" s="43"/>
      <c r="H204" s="43"/>
      <c r="I204" s="225"/>
      <c r="J204" s="43"/>
      <c r="K204" s="43"/>
      <c r="L204" s="47"/>
      <c r="M204" s="226"/>
      <c r="N204" s="227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19" t="s">
        <v>196</v>
      </c>
      <c r="AU204" s="19" t="s">
        <v>90</v>
      </c>
    </row>
    <row r="205" s="13" customFormat="1">
      <c r="A205" s="13"/>
      <c r="B205" s="230"/>
      <c r="C205" s="231"/>
      <c r="D205" s="223" t="s">
        <v>198</v>
      </c>
      <c r="E205" s="232" t="s">
        <v>41</v>
      </c>
      <c r="F205" s="233" t="s">
        <v>676</v>
      </c>
      <c r="G205" s="231"/>
      <c r="H205" s="234">
        <v>1009.58</v>
      </c>
      <c r="I205" s="235"/>
      <c r="J205" s="231"/>
      <c r="K205" s="231"/>
      <c r="L205" s="236"/>
      <c r="M205" s="237"/>
      <c r="N205" s="238"/>
      <c r="O205" s="238"/>
      <c r="P205" s="238"/>
      <c r="Q205" s="238"/>
      <c r="R205" s="238"/>
      <c r="S205" s="238"/>
      <c r="T205" s="23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0" t="s">
        <v>198</v>
      </c>
      <c r="AU205" s="240" t="s">
        <v>90</v>
      </c>
      <c r="AV205" s="13" t="s">
        <v>90</v>
      </c>
      <c r="AW205" s="13" t="s">
        <v>42</v>
      </c>
      <c r="AX205" s="13" t="s">
        <v>80</v>
      </c>
      <c r="AY205" s="240" t="s">
        <v>186</v>
      </c>
    </row>
    <row r="206" s="14" customFormat="1">
      <c r="A206" s="14"/>
      <c r="B206" s="241"/>
      <c r="C206" s="242"/>
      <c r="D206" s="223" t="s">
        <v>198</v>
      </c>
      <c r="E206" s="243" t="s">
        <v>587</v>
      </c>
      <c r="F206" s="244" t="s">
        <v>200</v>
      </c>
      <c r="G206" s="242"/>
      <c r="H206" s="245">
        <v>1009.58</v>
      </c>
      <c r="I206" s="246"/>
      <c r="J206" s="242"/>
      <c r="K206" s="242"/>
      <c r="L206" s="247"/>
      <c r="M206" s="248"/>
      <c r="N206" s="249"/>
      <c r="O206" s="249"/>
      <c r="P206" s="249"/>
      <c r="Q206" s="249"/>
      <c r="R206" s="249"/>
      <c r="S206" s="249"/>
      <c r="T206" s="250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1" t="s">
        <v>198</v>
      </c>
      <c r="AU206" s="251" t="s">
        <v>90</v>
      </c>
      <c r="AV206" s="14" t="s">
        <v>192</v>
      </c>
      <c r="AW206" s="14" t="s">
        <v>42</v>
      </c>
      <c r="AX206" s="14" t="s">
        <v>88</v>
      </c>
      <c r="AY206" s="251" t="s">
        <v>186</v>
      </c>
    </row>
    <row r="207" s="2" customFormat="1" ht="16.5" customHeight="1">
      <c r="A207" s="41"/>
      <c r="B207" s="42"/>
      <c r="C207" s="210" t="s">
        <v>330</v>
      </c>
      <c r="D207" s="210" t="s">
        <v>188</v>
      </c>
      <c r="E207" s="211" t="s">
        <v>315</v>
      </c>
      <c r="F207" s="212" t="s">
        <v>316</v>
      </c>
      <c r="G207" s="213" t="s">
        <v>96</v>
      </c>
      <c r="H207" s="214">
        <v>391.98500000000001</v>
      </c>
      <c r="I207" s="215"/>
      <c r="J207" s="216">
        <f>ROUND(I207*H207,2)</f>
        <v>0</v>
      </c>
      <c r="K207" s="212" t="s">
        <v>191</v>
      </c>
      <c r="L207" s="47"/>
      <c r="M207" s="217" t="s">
        <v>41</v>
      </c>
      <c r="N207" s="218" t="s">
        <v>51</v>
      </c>
      <c r="O207" s="87"/>
      <c r="P207" s="219">
        <f>O207*H207</f>
        <v>0</v>
      </c>
      <c r="Q207" s="219">
        <v>0.34499999999999997</v>
      </c>
      <c r="R207" s="219">
        <f>Q207*H207</f>
        <v>135.234825</v>
      </c>
      <c r="S207" s="219">
        <v>0</v>
      </c>
      <c r="T207" s="22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1" t="s">
        <v>192</v>
      </c>
      <c r="AT207" s="221" t="s">
        <v>188</v>
      </c>
      <c r="AU207" s="221" t="s">
        <v>90</v>
      </c>
      <c r="AY207" s="19" t="s">
        <v>186</v>
      </c>
      <c r="BE207" s="222">
        <f>IF(N207="základní",J207,0)</f>
        <v>0</v>
      </c>
      <c r="BF207" s="222">
        <f>IF(N207="snížená",J207,0)</f>
        <v>0</v>
      </c>
      <c r="BG207" s="222">
        <f>IF(N207="zákl. přenesená",J207,0)</f>
        <v>0</v>
      </c>
      <c r="BH207" s="222">
        <f>IF(N207="sníž. přenesená",J207,0)</f>
        <v>0</v>
      </c>
      <c r="BI207" s="222">
        <f>IF(N207="nulová",J207,0)</f>
        <v>0</v>
      </c>
      <c r="BJ207" s="19" t="s">
        <v>88</v>
      </c>
      <c r="BK207" s="222">
        <f>ROUND(I207*H207,2)</f>
        <v>0</v>
      </c>
      <c r="BL207" s="19" t="s">
        <v>192</v>
      </c>
      <c r="BM207" s="221" t="s">
        <v>677</v>
      </c>
    </row>
    <row r="208" s="2" customFormat="1">
      <c r="A208" s="41"/>
      <c r="B208" s="42"/>
      <c r="C208" s="43"/>
      <c r="D208" s="223" t="s">
        <v>194</v>
      </c>
      <c r="E208" s="43"/>
      <c r="F208" s="224" t="s">
        <v>318</v>
      </c>
      <c r="G208" s="43"/>
      <c r="H208" s="43"/>
      <c r="I208" s="225"/>
      <c r="J208" s="43"/>
      <c r="K208" s="43"/>
      <c r="L208" s="47"/>
      <c r="M208" s="226"/>
      <c r="N208" s="227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19" t="s">
        <v>194</v>
      </c>
      <c r="AU208" s="19" t="s">
        <v>90</v>
      </c>
    </row>
    <row r="209" s="2" customFormat="1">
      <c r="A209" s="41"/>
      <c r="B209" s="42"/>
      <c r="C209" s="43"/>
      <c r="D209" s="228" t="s">
        <v>196</v>
      </c>
      <c r="E209" s="43"/>
      <c r="F209" s="229" t="s">
        <v>319</v>
      </c>
      <c r="G209" s="43"/>
      <c r="H209" s="43"/>
      <c r="I209" s="225"/>
      <c r="J209" s="43"/>
      <c r="K209" s="43"/>
      <c r="L209" s="47"/>
      <c r="M209" s="226"/>
      <c r="N209" s="227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19" t="s">
        <v>196</v>
      </c>
      <c r="AU209" s="19" t="s">
        <v>90</v>
      </c>
    </row>
    <row r="210" s="2" customFormat="1">
      <c r="A210" s="41"/>
      <c r="B210" s="42"/>
      <c r="C210" s="43"/>
      <c r="D210" s="223" t="s">
        <v>320</v>
      </c>
      <c r="E210" s="43"/>
      <c r="F210" s="272" t="s">
        <v>321</v>
      </c>
      <c r="G210" s="43"/>
      <c r="H210" s="43"/>
      <c r="I210" s="225"/>
      <c r="J210" s="43"/>
      <c r="K210" s="43"/>
      <c r="L210" s="47"/>
      <c r="M210" s="226"/>
      <c r="N210" s="227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19" t="s">
        <v>320</v>
      </c>
      <c r="AU210" s="19" t="s">
        <v>90</v>
      </c>
    </row>
    <row r="211" s="13" customFormat="1">
      <c r="A211" s="13"/>
      <c r="B211" s="230"/>
      <c r="C211" s="231"/>
      <c r="D211" s="223" t="s">
        <v>198</v>
      </c>
      <c r="E211" s="232" t="s">
        <v>41</v>
      </c>
      <c r="F211" s="233" t="s">
        <v>678</v>
      </c>
      <c r="G211" s="231"/>
      <c r="H211" s="234">
        <v>358.78500000000003</v>
      </c>
      <c r="I211" s="235"/>
      <c r="J211" s="231"/>
      <c r="K211" s="231"/>
      <c r="L211" s="236"/>
      <c r="M211" s="237"/>
      <c r="N211" s="238"/>
      <c r="O211" s="238"/>
      <c r="P211" s="238"/>
      <c r="Q211" s="238"/>
      <c r="R211" s="238"/>
      <c r="S211" s="238"/>
      <c r="T211" s="23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0" t="s">
        <v>198</v>
      </c>
      <c r="AU211" s="240" t="s">
        <v>90</v>
      </c>
      <c r="AV211" s="13" t="s">
        <v>90</v>
      </c>
      <c r="AW211" s="13" t="s">
        <v>42</v>
      </c>
      <c r="AX211" s="13" t="s">
        <v>80</v>
      </c>
      <c r="AY211" s="240" t="s">
        <v>186</v>
      </c>
    </row>
    <row r="212" s="13" customFormat="1">
      <c r="A212" s="13"/>
      <c r="B212" s="230"/>
      <c r="C212" s="231"/>
      <c r="D212" s="223" t="s">
        <v>198</v>
      </c>
      <c r="E212" s="232" t="s">
        <v>41</v>
      </c>
      <c r="F212" s="233" t="s">
        <v>679</v>
      </c>
      <c r="G212" s="231"/>
      <c r="H212" s="234">
        <v>33.200000000000003</v>
      </c>
      <c r="I212" s="235"/>
      <c r="J212" s="231"/>
      <c r="K212" s="231"/>
      <c r="L212" s="236"/>
      <c r="M212" s="237"/>
      <c r="N212" s="238"/>
      <c r="O212" s="238"/>
      <c r="P212" s="238"/>
      <c r="Q212" s="238"/>
      <c r="R212" s="238"/>
      <c r="S212" s="238"/>
      <c r="T212" s="23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0" t="s">
        <v>198</v>
      </c>
      <c r="AU212" s="240" t="s">
        <v>90</v>
      </c>
      <c r="AV212" s="13" t="s">
        <v>90</v>
      </c>
      <c r="AW212" s="13" t="s">
        <v>42</v>
      </c>
      <c r="AX212" s="13" t="s">
        <v>80</v>
      </c>
      <c r="AY212" s="240" t="s">
        <v>186</v>
      </c>
    </row>
    <row r="213" s="14" customFormat="1">
      <c r="A213" s="14"/>
      <c r="B213" s="241"/>
      <c r="C213" s="242"/>
      <c r="D213" s="223" t="s">
        <v>198</v>
      </c>
      <c r="E213" s="243" t="s">
        <v>136</v>
      </c>
      <c r="F213" s="244" t="s">
        <v>200</v>
      </c>
      <c r="G213" s="242"/>
      <c r="H213" s="245">
        <v>391.98500000000001</v>
      </c>
      <c r="I213" s="246"/>
      <c r="J213" s="242"/>
      <c r="K213" s="242"/>
      <c r="L213" s="247"/>
      <c r="M213" s="248"/>
      <c r="N213" s="249"/>
      <c r="O213" s="249"/>
      <c r="P213" s="249"/>
      <c r="Q213" s="249"/>
      <c r="R213" s="249"/>
      <c r="S213" s="249"/>
      <c r="T213" s="250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1" t="s">
        <v>198</v>
      </c>
      <c r="AU213" s="251" t="s">
        <v>90</v>
      </c>
      <c r="AV213" s="14" t="s">
        <v>192</v>
      </c>
      <c r="AW213" s="14" t="s">
        <v>42</v>
      </c>
      <c r="AX213" s="14" t="s">
        <v>88</v>
      </c>
      <c r="AY213" s="251" t="s">
        <v>186</v>
      </c>
    </row>
    <row r="214" s="2" customFormat="1" ht="16.5" customHeight="1">
      <c r="A214" s="41"/>
      <c r="B214" s="42"/>
      <c r="C214" s="210" t="s">
        <v>7</v>
      </c>
      <c r="D214" s="210" t="s">
        <v>188</v>
      </c>
      <c r="E214" s="211" t="s">
        <v>324</v>
      </c>
      <c r="F214" s="212" t="s">
        <v>325</v>
      </c>
      <c r="G214" s="213" t="s">
        <v>96</v>
      </c>
      <c r="H214" s="214">
        <v>933.39999999999998</v>
      </c>
      <c r="I214" s="215"/>
      <c r="J214" s="216">
        <f>ROUND(I214*H214,2)</f>
        <v>0</v>
      </c>
      <c r="K214" s="212" t="s">
        <v>191</v>
      </c>
      <c r="L214" s="47"/>
      <c r="M214" s="217" t="s">
        <v>41</v>
      </c>
      <c r="N214" s="218" t="s">
        <v>51</v>
      </c>
      <c r="O214" s="87"/>
      <c r="P214" s="219">
        <f>O214*H214</f>
        <v>0</v>
      </c>
      <c r="Q214" s="219">
        <v>0.46000000000000002</v>
      </c>
      <c r="R214" s="219">
        <f>Q214*H214</f>
        <v>429.36400000000003</v>
      </c>
      <c r="S214" s="219">
        <v>0</v>
      </c>
      <c r="T214" s="22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1" t="s">
        <v>192</v>
      </c>
      <c r="AT214" s="221" t="s">
        <v>188</v>
      </c>
      <c r="AU214" s="221" t="s">
        <v>90</v>
      </c>
      <c r="AY214" s="19" t="s">
        <v>186</v>
      </c>
      <c r="BE214" s="222">
        <f>IF(N214="základní",J214,0)</f>
        <v>0</v>
      </c>
      <c r="BF214" s="222">
        <f>IF(N214="snížená",J214,0)</f>
        <v>0</v>
      </c>
      <c r="BG214" s="222">
        <f>IF(N214="zákl. přenesená",J214,0)</f>
        <v>0</v>
      </c>
      <c r="BH214" s="222">
        <f>IF(N214="sníž. přenesená",J214,0)</f>
        <v>0</v>
      </c>
      <c r="BI214" s="222">
        <f>IF(N214="nulová",J214,0)</f>
        <v>0</v>
      </c>
      <c r="BJ214" s="19" t="s">
        <v>88</v>
      </c>
      <c r="BK214" s="222">
        <f>ROUND(I214*H214,2)</f>
        <v>0</v>
      </c>
      <c r="BL214" s="19" t="s">
        <v>192</v>
      </c>
      <c r="BM214" s="221" t="s">
        <v>680</v>
      </c>
    </row>
    <row r="215" s="2" customFormat="1">
      <c r="A215" s="41"/>
      <c r="B215" s="42"/>
      <c r="C215" s="43"/>
      <c r="D215" s="223" t="s">
        <v>194</v>
      </c>
      <c r="E215" s="43"/>
      <c r="F215" s="224" t="s">
        <v>327</v>
      </c>
      <c r="G215" s="43"/>
      <c r="H215" s="43"/>
      <c r="I215" s="225"/>
      <c r="J215" s="43"/>
      <c r="K215" s="43"/>
      <c r="L215" s="47"/>
      <c r="M215" s="226"/>
      <c r="N215" s="227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19" t="s">
        <v>194</v>
      </c>
      <c r="AU215" s="19" t="s">
        <v>90</v>
      </c>
    </row>
    <row r="216" s="2" customFormat="1">
      <c r="A216" s="41"/>
      <c r="B216" s="42"/>
      <c r="C216" s="43"/>
      <c r="D216" s="228" t="s">
        <v>196</v>
      </c>
      <c r="E216" s="43"/>
      <c r="F216" s="229" t="s">
        <v>328</v>
      </c>
      <c r="G216" s="43"/>
      <c r="H216" s="43"/>
      <c r="I216" s="225"/>
      <c r="J216" s="43"/>
      <c r="K216" s="43"/>
      <c r="L216" s="47"/>
      <c r="M216" s="226"/>
      <c r="N216" s="227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19" t="s">
        <v>196</v>
      </c>
      <c r="AU216" s="19" t="s">
        <v>90</v>
      </c>
    </row>
    <row r="217" s="13" customFormat="1">
      <c r="A217" s="13"/>
      <c r="B217" s="230"/>
      <c r="C217" s="231"/>
      <c r="D217" s="223" t="s">
        <v>198</v>
      </c>
      <c r="E217" s="232" t="s">
        <v>41</v>
      </c>
      <c r="F217" s="233" t="s">
        <v>681</v>
      </c>
      <c r="G217" s="231"/>
      <c r="H217" s="234">
        <v>917.79999999999995</v>
      </c>
      <c r="I217" s="235"/>
      <c r="J217" s="231"/>
      <c r="K217" s="231"/>
      <c r="L217" s="236"/>
      <c r="M217" s="237"/>
      <c r="N217" s="238"/>
      <c r="O217" s="238"/>
      <c r="P217" s="238"/>
      <c r="Q217" s="238"/>
      <c r="R217" s="238"/>
      <c r="S217" s="238"/>
      <c r="T217" s="23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0" t="s">
        <v>198</v>
      </c>
      <c r="AU217" s="240" t="s">
        <v>90</v>
      </c>
      <c r="AV217" s="13" t="s">
        <v>90</v>
      </c>
      <c r="AW217" s="13" t="s">
        <v>42</v>
      </c>
      <c r="AX217" s="13" t="s">
        <v>80</v>
      </c>
      <c r="AY217" s="240" t="s">
        <v>186</v>
      </c>
    </row>
    <row r="218" s="16" customFormat="1">
      <c r="A218" s="16"/>
      <c r="B218" s="273"/>
      <c r="C218" s="274"/>
      <c r="D218" s="223" t="s">
        <v>198</v>
      </c>
      <c r="E218" s="275" t="s">
        <v>41</v>
      </c>
      <c r="F218" s="276" t="s">
        <v>416</v>
      </c>
      <c r="G218" s="274"/>
      <c r="H218" s="277">
        <v>917.79999999999995</v>
      </c>
      <c r="I218" s="278"/>
      <c r="J218" s="274"/>
      <c r="K218" s="274"/>
      <c r="L218" s="279"/>
      <c r="M218" s="280"/>
      <c r="N218" s="281"/>
      <c r="O218" s="281"/>
      <c r="P218" s="281"/>
      <c r="Q218" s="281"/>
      <c r="R218" s="281"/>
      <c r="S218" s="281"/>
      <c r="T218" s="282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T218" s="283" t="s">
        <v>198</v>
      </c>
      <c r="AU218" s="283" t="s">
        <v>90</v>
      </c>
      <c r="AV218" s="16" t="s">
        <v>207</v>
      </c>
      <c r="AW218" s="16" t="s">
        <v>42</v>
      </c>
      <c r="AX218" s="16" t="s">
        <v>80</v>
      </c>
      <c r="AY218" s="283" t="s">
        <v>186</v>
      </c>
    </row>
    <row r="219" s="13" customFormat="1">
      <c r="A219" s="13"/>
      <c r="B219" s="230"/>
      <c r="C219" s="231"/>
      <c r="D219" s="223" t="s">
        <v>198</v>
      </c>
      <c r="E219" s="232" t="s">
        <v>41</v>
      </c>
      <c r="F219" s="233" t="s">
        <v>682</v>
      </c>
      <c r="G219" s="231"/>
      <c r="H219" s="234">
        <v>5.5</v>
      </c>
      <c r="I219" s="235"/>
      <c r="J219" s="231"/>
      <c r="K219" s="231"/>
      <c r="L219" s="236"/>
      <c r="M219" s="237"/>
      <c r="N219" s="238"/>
      <c r="O219" s="238"/>
      <c r="P219" s="238"/>
      <c r="Q219" s="238"/>
      <c r="R219" s="238"/>
      <c r="S219" s="238"/>
      <c r="T219" s="23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0" t="s">
        <v>198</v>
      </c>
      <c r="AU219" s="240" t="s">
        <v>90</v>
      </c>
      <c r="AV219" s="13" t="s">
        <v>90</v>
      </c>
      <c r="AW219" s="13" t="s">
        <v>42</v>
      </c>
      <c r="AX219" s="13" t="s">
        <v>80</v>
      </c>
      <c r="AY219" s="240" t="s">
        <v>186</v>
      </c>
    </row>
    <row r="220" s="13" customFormat="1">
      <c r="A220" s="13"/>
      <c r="B220" s="230"/>
      <c r="C220" s="231"/>
      <c r="D220" s="223" t="s">
        <v>198</v>
      </c>
      <c r="E220" s="232" t="s">
        <v>41</v>
      </c>
      <c r="F220" s="233" t="s">
        <v>683</v>
      </c>
      <c r="G220" s="231"/>
      <c r="H220" s="234">
        <v>10.1</v>
      </c>
      <c r="I220" s="235"/>
      <c r="J220" s="231"/>
      <c r="K220" s="231"/>
      <c r="L220" s="236"/>
      <c r="M220" s="237"/>
      <c r="N220" s="238"/>
      <c r="O220" s="238"/>
      <c r="P220" s="238"/>
      <c r="Q220" s="238"/>
      <c r="R220" s="238"/>
      <c r="S220" s="238"/>
      <c r="T220" s="23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0" t="s">
        <v>198</v>
      </c>
      <c r="AU220" s="240" t="s">
        <v>90</v>
      </c>
      <c r="AV220" s="13" t="s">
        <v>90</v>
      </c>
      <c r="AW220" s="13" t="s">
        <v>42</v>
      </c>
      <c r="AX220" s="13" t="s">
        <v>80</v>
      </c>
      <c r="AY220" s="240" t="s">
        <v>186</v>
      </c>
    </row>
    <row r="221" s="16" customFormat="1">
      <c r="A221" s="16"/>
      <c r="B221" s="273"/>
      <c r="C221" s="274"/>
      <c r="D221" s="223" t="s">
        <v>198</v>
      </c>
      <c r="E221" s="275" t="s">
        <v>41</v>
      </c>
      <c r="F221" s="276" t="s">
        <v>416</v>
      </c>
      <c r="G221" s="274"/>
      <c r="H221" s="277">
        <v>15.6</v>
      </c>
      <c r="I221" s="278"/>
      <c r="J221" s="274"/>
      <c r="K221" s="274"/>
      <c r="L221" s="279"/>
      <c r="M221" s="280"/>
      <c r="N221" s="281"/>
      <c r="O221" s="281"/>
      <c r="P221" s="281"/>
      <c r="Q221" s="281"/>
      <c r="R221" s="281"/>
      <c r="S221" s="281"/>
      <c r="T221" s="282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T221" s="283" t="s">
        <v>198</v>
      </c>
      <c r="AU221" s="283" t="s">
        <v>90</v>
      </c>
      <c r="AV221" s="16" t="s">
        <v>207</v>
      </c>
      <c r="AW221" s="16" t="s">
        <v>42</v>
      </c>
      <c r="AX221" s="16" t="s">
        <v>80</v>
      </c>
      <c r="AY221" s="283" t="s">
        <v>186</v>
      </c>
    </row>
    <row r="222" s="14" customFormat="1">
      <c r="A222" s="14"/>
      <c r="B222" s="241"/>
      <c r="C222" s="242"/>
      <c r="D222" s="223" t="s">
        <v>198</v>
      </c>
      <c r="E222" s="243" t="s">
        <v>139</v>
      </c>
      <c r="F222" s="244" t="s">
        <v>200</v>
      </c>
      <c r="G222" s="242"/>
      <c r="H222" s="245">
        <v>933.39999999999998</v>
      </c>
      <c r="I222" s="246"/>
      <c r="J222" s="242"/>
      <c r="K222" s="242"/>
      <c r="L222" s="247"/>
      <c r="M222" s="248"/>
      <c r="N222" s="249"/>
      <c r="O222" s="249"/>
      <c r="P222" s="249"/>
      <c r="Q222" s="249"/>
      <c r="R222" s="249"/>
      <c r="S222" s="249"/>
      <c r="T222" s="250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1" t="s">
        <v>198</v>
      </c>
      <c r="AU222" s="251" t="s">
        <v>90</v>
      </c>
      <c r="AV222" s="14" t="s">
        <v>192</v>
      </c>
      <c r="AW222" s="14" t="s">
        <v>42</v>
      </c>
      <c r="AX222" s="14" t="s">
        <v>88</v>
      </c>
      <c r="AY222" s="251" t="s">
        <v>186</v>
      </c>
    </row>
    <row r="223" s="2" customFormat="1" ht="16.5" customHeight="1">
      <c r="A223" s="41"/>
      <c r="B223" s="42"/>
      <c r="C223" s="210" t="s">
        <v>342</v>
      </c>
      <c r="D223" s="210" t="s">
        <v>188</v>
      </c>
      <c r="E223" s="211" t="s">
        <v>684</v>
      </c>
      <c r="F223" s="212" t="s">
        <v>685</v>
      </c>
      <c r="G223" s="213" t="s">
        <v>96</v>
      </c>
      <c r="H223" s="214">
        <v>2019.1600000000001</v>
      </c>
      <c r="I223" s="215"/>
      <c r="J223" s="216">
        <f>ROUND(I223*H223,2)</f>
        <v>0</v>
      </c>
      <c r="K223" s="212" t="s">
        <v>191</v>
      </c>
      <c r="L223" s="47"/>
      <c r="M223" s="217" t="s">
        <v>41</v>
      </c>
      <c r="N223" s="218" t="s">
        <v>51</v>
      </c>
      <c r="O223" s="87"/>
      <c r="P223" s="219">
        <f>O223*H223</f>
        <v>0</v>
      </c>
      <c r="Q223" s="219">
        <v>0.47499999999999998</v>
      </c>
      <c r="R223" s="219">
        <f>Q223*H223</f>
        <v>959.101</v>
      </c>
      <c r="S223" s="219">
        <v>0</v>
      </c>
      <c r="T223" s="22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1" t="s">
        <v>192</v>
      </c>
      <c r="AT223" s="221" t="s">
        <v>188</v>
      </c>
      <c r="AU223" s="221" t="s">
        <v>90</v>
      </c>
      <c r="AY223" s="19" t="s">
        <v>186</v>
      </c>
      <c r="BE223" s="222">
        <f>IF(N223="základní",J223,0)</f>
        <v>0</v>
      </c>
      <c r="BF223" s="222">
        <f>IF(N223="snížená",J223,0)</f>
        <v>0</v>
      </c>
      <c r="BG223" s="222">
        <f>IF(N223="zákl. přenesená",J223,0)</f>
        <v>0</v>
      </c>
      <c r="BH223" s="222">
        <f>IF(N223="sníž. přenesená",J223,0)</f>
        <v>0</v>
      </c>
      <c r="BI223" s="222">
        <f>IF(N223="nulová",J223,0)</f>
        <v>0</v>
      </c>
      <c r="BJ223" s="19" t="s">
        <v>88</v>
      </c>
      <c r="BK223" s="222">
        <f>ROUND(I223*H223,2)</f>
        <v>0</v>
      </c>
      <c r="BL223" s="19" t="s">
        <v>192</v>
      </c>
      <c r="BM223" s="221" t="s">
        <v>686</v>
      </c>
    </row>
    <row r="224" s="2" customFormat="1">
      <c r="A224" s="41"/>
      <c r="B224" s="42"/>
      <c r="C224" s="43"/>
      <c r="D224" s="223" t="s">
        <v>194</v>
      </c>
      <c r="E224" s="43"/>
      <c r="F224" s="224" t="s">
        <v>687</v>
      </c>
      <c r="G224" s="43"/>
      <c r="H224" s="43"/>
      <c r="I224" s="225"/>
      <c r="J224" s="43"/>
      <c r="K224" s="43"/>
      <c r="L224" s="47"/>
      <c r="M224" s="226"/>
      <c r="N224" s="227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19" t="s">
        <v>194</v>
      </c>
      <c r="AU224" s="19" t="s">
        <v>90</v>
      </c>
    </row>
    <row r="225" s="2" customFormat="1">
      <c r="A225" s="41"/>
      <c r="B225" s="42"/>
      <c r="C225" s="43"/>
      <c r="D225" s="228" t="s">
        <v>196</v>
      </c>
      <c r="E225" s="43"/>
      <c r="F225" s="229" t="s">
        <v>688</v>
      </c>
      <c r="G225" s="43"/>
      <c r="H225" s="43"/>
      <c r="I225" s="225"/>
      <c r="J225" s="43"/>
      <c r="K225" s="43"/>
      <c r="L225" s="47"/>
      <c r="M225" s="226"/>
      <c r="N225" s="227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19" t="s">
        <v>196</v>
      </c>
      <c r="AU225" s="19" t="s">
        <v>90</v>
      </c>
    </row>
    <row r="226" s="13" customFormat="1">
      <c r="A226" s="13"/>
      <c r="B226" s="230"/>
      <c r="C226" s="231"/>
      <c r="D226" s="223" t="s">
        <v>198</v>
      </c>
      <c r="E226" s="232" t="s">
        <v>41</v>
      </c>
      <c r="F226" s="233" t="s">
        <v>689</v>
      </c>
      <c r="G226" s="231"/>
      <c r="H226" s="234">
        <v>2019.1600000000001</v>
      </c>
      <c r="I226" s="235"/>
      <c r="J226" s="231"/>
      <c r="K226" s="231"/>
      <c r="L226" s="236"/>
      <c r="M226" s="237"/>
      <c r="N226" s="238"/>
      <c r="O226" s="238"/>
      <c r="P226" s="238"/>
      <c r="Q226" s="238"/>
      <c r="R226" s="238"/>
      <c r="S226" s="238"/>
      <c r="T226" s="23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0" t="s">
        <v>198</v>
      </c>
      <c r="AU226" s="240" t="s">
        <v>90</v>
      </c>
      <c r="AV226" s="13" t="s">
        <v>90</v>
      </c>
      <c r="AW226" s="13" t="s">
        <v>42</v>
      </c>
      <c r="AX226" s="13" t="s">
        <v>80</v>
      </c>
      <c r="AY226" s="240" t="s">
        <v>186</v>
      </c>
    </row>
    <row r="227" s="14" customFormat="1">
      <c r="A227" s="14"/>
      <c r="B227" s="241"/>
      <c r="C227" s="242"/>
      <c r="D227" s="223" t="s">
        <v>198</v>
      </c>
      <c r="E227" s="243" t="s">
        <v>584</v>
      </c>
      <c r="F227" s="244" t="s">
        <v>200</v>
      </c>
      <c r="G227" s="242"/>
      <c r="H227" s="245">
        <v>2019.1600000000001</v>
      </c>
      <c r="I227" s="246"/>
      <c r="J227" s="242"/>
      <c r="K227" s="242"/>
      <c r="L227" s="247"/>
      <c r="M227" s="248"/>
      <c r="N227" s="249"/>
      <c r="O227" s="249"/>
      <c r="P227" s="249"/>
      <c r="Q227" s="249"/>
      <c r="R227" s="249"/>
      <c r="S227" s="249"/>
      <c r="T227" s="250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1" t="s">
        <v>198</v>
      </c>
      <c r="AU227" s="251" t="s">
        <v>90</v>
      </c>
      <c r="AV227" s="14" t="s">
        <v>192</v>
      </c>
      <c r="AW227" s="14" t="s">
        <v>42</v>
      </c>
      <c r="AX227" s="14" t="s">
        <v>88</v>
      </c>
      <c r="AY227" s="251" t="s">
        <v>186</v>
      </c>
    </row>
    <row r="228" s="2" customFormat="1" ht="16.5" customHeight="1">
      <c r="A228" s="41"/>
      <c r="B228" s="42"/>
      <c r="C228" s="210" t="s">
        <v>348</v>
      </c>
      <c r="D228" s="210" t="s">
        <v>188</v>
      </c>
      <c r="E228" s="211" t="s">
        <v>690</v>
      </c>
      <c r="F228" s="212" t="s">
        <v>691</v>
      </c>
      <c r="G228" s="213" t="s">
        <v>96</v>
      </c>
      <c r="H228" s="214">
        <v>341.69999999999999</v>
      </c>
      <c r="I228" s="215"/>
      <c r="J228" s="216">
        <f>ROUND(I228*H228,2)</f>
        <v>0</v>
      </c>
      <c r="K228" s="212" t="s">
        <v>191</v>
      </c>
      <c r="L228" s="47"/>
      <c r="M228" s="217" t="s">
        <v>41</v>
      </c>
      <c r="N228" s="218" t="s">
        <v>51</v>
      </c>
      <c r="O228" s="87"/>
      <c r="P228" s="219">
        <f>O228*H228</f>
        <v>0</v>
      </c>
      <c r="Q228" s="219">
        <v>0.13188</v>
      </c>
      <c r="R228" s="219">
        <f>Q228*H228</f>
        <v>45.063395999999997</v>
      </c>
      <c r="S228" s="219">
        <v>0</v>
      </c>
      <c r="T228" s="22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1" t="s">
        <v>192</v>
      </c>
      <c r="AT228" s="221" t="s">
        <v>188</v>
      </c>
      <c r="AU228" s="221" t="s">
        <v>90</v>
      </c>
      <c r="AY228" s="19" t="s">
        <v>186</v>
      </c>
      <c r="BE228" s="222">
        <f>IF(N228="základní",J228,0)</f>
        <v>0</v>
      </c>
      <c r="BF228" s="222">
        <f>IF(N228="snížená",J228,0)</f>
        <v>0</v>
      </c>
      <c r="BG228" s="222">
        <f>IF(N228="zákl. přenesená",J228,0)</f>
        <v>0</v>
      </c>
      <c r="BH228" s="222">
        <f>IF(N228="sníž. přenesená",J228,0)</f>
        <v>0</v>
      </c>
      <c r="BI228" s="222">
        <f>IF(N228="nulová",J228,0)</f>
        <v>0</v>
      </c>
      <c r="BJ228" s="19" t="s">
        <v>88</v>
      </c>
      <c r="BK228" s="222">
        <f>ROUND(I228*H228,2)</f>
        <v>0</v>
      </c>
      <c r="BL228" s="19" t="s">
        <v>192</v>
      </c>
      <c r="BM228" s="221" t="s">
        <v>692</v>
      </c>
    </row>
    <row r="229" s="2" customFormat="1">
      <c r="A229" s="41"/>
      <c r="B229" s="42"/>
      <c r="C229" s="43"/>
      <c r="D229" s="223" t="s">
        <v>194</v>
      </c>
      <c r="E229" s="43"/>
      <c r="F229" s="224" t="s">
        <v>693</v>
      </c>
      <c r="G229" s="43"/>
      <c r="H229" s="43"/>
      <c r="I229" s="225"/>
      <c r="J229" s="43"/>
      <c r="K229" s="43"/>
      <c r="L229" s="47"/>
      <c r="M229" s="226"/>
      <c r="N229" s="227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19" t="s">
        <v>194</v>
      </c>
      <c r="AU229" s="19" t="s">
        <v>90</v>
      </c>
    </row>
    <row r="230" s="2" customFormat="1">
      <c r="A230" s="41"/>
      <c r="B230" s="42"/>
      <c r="C230" s="43"/>
      <c r="D230" s="228" t="s">
        <v>196</v>
      </c>
      <c r="E230" s="43"/>
      <c r="F230" s="229" t="s">
        <v>694</v>
      </c>
      <c r="G230" s="43"/>
      <c r="H230" s="43"/>
      <c r="I230" s="225"/>
      <c r="J230" s="43"/>
      <c r="K230" s="43"/>
      <c r="L230" s="47"/>
      <c r="M230" s="226"/>
      <c r="N230" s="227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19" t="s">
        <v>196</v>
      </c>
      <c r="AU230" s="19" t="s">
        <v>90</v>
      </c>
    </row>
    <row r="231" s="13" customFormat="1">
      <c r="A231" s="13"/>
      <c r="B231" s="230"/>
      <c r="C231" s="231"/>
      <c r="D231" s="223" t="s">
        <v>198</v>
      </c>
      <c r="E231" s="232" t="s">
        <v>41</v>
      </c>
      <c r="F231" s="233" t="s">
        <v>553</v>
      </c>
      <c r="G231" s="231"/>
      <c r="H231" s="234">
        <v>341.69999999999999</v>
      </c>
      <c r="I231" s="235"/>
      <c r="J231" s="231"/>
      <c r="K231" s="231"/>
      <c r="L231" s="236"/>
      <c r="M231" s="237"/>
      <c r="N231" s="238"/>
      <c r="O231" s="238"/>
      <c r="P231" s="238"/>
      <c r="Q231" s="238"/>
      <c r="R231" s="238"/>
      <c r="S231" s="238"/>
      <c r="T231" s="239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0" t="s">
        <v>198</v>
      </c>
      <c r="AU231" s="240" t="s">
        <v>90</v>
      </c>
      <c r="AV231" s="13" t="s">
        <v>90</v>
      </c>
      <c r="AW231" s="13" t="s">
        <v>42</v>
      </c>
      <c r="AX231" s="13" t="s">
        <v>88</v>
      </c>
      <c r="AY231" s="240" t="s">
        <v>186</v>
      </c>
    </row>
    <row r="232" s="2" customFormat="1" ht="16.5" customHeight="1">
      <c r="A232" s="41"/>
      <c r="B232" s="42"/>
      <c r="C232" s="210" t="s">
        <v>125</v>
      </c>
      <c r="D232" s="210" t="s">
        <v>188</v>
      </c>
      <c r="E232" s="211" t="s">
        <v>695</v>
      </c>
      <c r="F232" s="212" t="s">
        <v>696</v>
      </c>
      <c r="G232" s="213" t="s">
        <v>96</v>
      </c>
      <c r="H232" s="214">
        <v>917.79999999999995</v>
      </c>
      <c r="I232" s="215"/>
      <c r="J232" s="216">
        <f>ROUND(I232*H232,2)</f>
        <v>0</v>
      </c>
      <c r="K232" s="212" t="s">
        <v>191</v>
      </c>
      <c r="L232" s="47"/>
      <c r="M232" s="217" t="s">
        <v>41</v>
      </c>
      <c r="N232" s="218" t="s">
        <v>51</v>
      </c>
      <c r="O232" s="87"/>
      <c r="P232" s="219">
        <f>O232*H232</f>
        <v>0</v>
      </c>
      <c r="Q232" s="219">
        <v>0.15826000000000001</v>
      </c>
      <c r="R232" s="219">
        <f>Q232*H232</f>
        <v>145.25102799999999</v>
      </c>
      <c r="S232" s="219">
        <v>0</v>
      </c>
      <c r="T232" s="220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1" t="s">
        <v>192</v>
      </c>
      <c r="AT232" s="221" t="s">
        <v>188</v>
      </c>
      <c r="AU232" s="221" t="s">
        <v>90</v>
      </c>
      <c r="AY232" s="19" t="s">
        <v>186</v>
      </c>
      <c r="BE232" s="222">
        <f>IF(N232="základní",J232,0)</f>
        <v>0</v>
      </c>
      <c r="BF232" s="222">
        <f>IF(N232="snížená",J232,0)</f>
        <v>0</v>
      </c>
      <c r="BG232" s="222">
        <f>IF(N232="zákl. přenesená",J232,0)</f>
        <v>0</v>
      </c>
      <c r="BH232" s="222">
        <f>IF(N232="sníž. přenesená",J232,0)</f>
        <v>0</v>
      </c>
      <c r="BI232" s="222">
        <f>IF(N232="nulová",J232,0)</f>
        <v>0</v>
      </c>
      <c r="BJ232" s="19" t="s">
        <v>88</v>
      </c>
      <c r="BK232" s="222">
        <f>ROUND(I232*H232,2)</f>
        <v>0</v>
      </c>
      <c r="BL232" s="19" t="s">
        <v>192</v>
      </c>
      <c r="BM232" s="221" t="s">
        <v>697</v>
      </c>
    </row>
    <row r="233" s="2" customFormat="1">
      <c r="A233" s="41"/>
      <c r="B233" s="42"/>
      <c r="C233" s="43"/>
      <c r="D233" s="223" t="s">
        <v>194</v>
      </c>
      <c r="E233" s="43"/>
      <c r="F233" s="224" t="s">
        <v>698</v>
      </c>
      <c r="G233" s="43"/>
      <c r="H233" s="43"/>
      <c r="I233" s="225"/>
      <c r="J233" s="43"/>
      <c r="K233" s="43"/>
      <c r="L233" s="47"/>
      <c r="M233" s="226"/>
      <c r="N233" s="227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19" t="s">
        <v>194</v>
      </c>
      <c r="AU233" s="19" t="s">
        <v>90</v>
      </c>
    </row>
    <row r="234" s="2" customFormat="1">
      <c r="A234" s="41"/>
      <c r="B234" s="42"/>
      <c r="C234" s="43"/>
      <c r="D234" s="228" t="s">
        <v>196</v>
      </c>
      <c r="E234" s="43"/>
      <c r="F234" s="229" t="s">
        <v>699</v>
      </c>
      <c r="G234" s="43"/>
      <c r="H234" s="43"/>
      <c r="I234" s="225"/>
      <c r="J234" s="43"/>
      <c r="K234" s="43"/>
      <c r="L234" s="47"/>
      <c r="M234" s="226"/>
      <c r="N234" s="227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19" t="s">
        <v>196</v>
      </c>
      <c r="AU234" s="19" t="s">
        <v>90</v>
      </c>
    </row>
    <row r="235" s="13" customFormat="1">
      <c r="A235" s="13"/>
      <c r="B235" s="230"/>
      <c r="C235" s="231"/>
      <c r="D235" s="223" t="s">
        <v>198</v>
      </c>
      <c r="E235" s="232" t="s">
        <v>41</v>
      </c>
      <c r="F235" s="233" t="s">
        <v>550</v>
      </c>
      <c r="G235" s="231"/>
      <c r="H235" s="234">
        <v>917.79999999999995</v>
      </c>
      <c r="I235" s="235"/>
      <c r="J235" s="231"/>
      <c r="K235" s="231"/>
      <c r="L235" s="236"/>
      <c r="M235" s="237"/>
      <c r="N235" s="238"/>
      <c r="O235" s="238"/>
      <c r="P235" s="238"/>
      <c r="Q235" s="238"/>
      <c r="R235" s="238"/>
      <c r="S235" s="238"/>
      <c r="T235" s="239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0" t="s">
        <v>198</v>
      </c>
      <c r="AU235" s="240" t="s">
        <v>90</v>
      </c>
      <c r="AV235" s="13" t="s">
        <v>90</v>
      </c>
      <c r="AW235" s="13" t="s">
        <v>42</v>
      </c>
      <c r="AX235" s="13" t="s">
        <v>88</v>
      </c>
      <c r="AY235" s="240" t="s">
        <v>186</v>
      </c>
    </row>
    <row r="236" s="2" customFormat="1" ht="16.5" customHeight="1">
      <c r="A236" s="41"/>
      <c r="B236" s="42"/>
      <c r="C236" s="210" t="s">
        <v>360</v>
      </c>
      <c r="D236" s="210" t="s">
        <v>188</v>
      </c>
      <c r="E236" s="211" t="s">
        <v>331</v>
      </c>
      <c r="F236" s="212" t="s">
        <v>332</v>
      </c>
      <c r="G236" s="213" t="s">
        <v>96</v>
      </c>
      <c r="H236" s="214">
        <v>1292.7000000000001</v>
      </c>
      <c r="I236" s="215"/>
      <c r="J236" s="216">
        <f>ROUND(I236*H236,2)</f>
        <v>0</v>
      </c>
      <c r="K236" s="212" t="s">
        <v>191</v>
      </c>
      <c r="L236" s="47"/>
      <c r="M236" s="217" t="s">
        <v>41</v>
      </c>
      <c r="N236" s="218" t="s">
        <v>51</v>
      </c>
      <c r="O236" s="87"/>
      <c r="P236" s="219">
        <f>O236*H236</f>
        <v>0</v>
      </c>
      <c r="Q236" s="219">
        <v>0.30651479999999998</v>
      </c>
      <c r="R236" s="219">
        <f>Q236*H236</f>
        <v>396.23168196</v>
      </c>
      <c r="S236" s="219">
        <v>0</v>
      </c>
      <c r="T236" s="22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1" t="s">
        <v>192</v>
      </c>
      <c r="AT236" s="221" t="s">
        <v>188</v>
      </c>
      <c r="AU236" s="221" t="s">
        <v>90</v>
      </c>
      <c r="AY236" s="19" t="s">
        <v>186</v>
      </c>
      <c r="BE236" s="222">
        <f>IF(N236="základní",J236,0)</f>
        <v>0</v>
      </c>
      <c r="BF236" s="222">
        <f>IF(N236="snížená",J236,0)</f>
        <v>0</v>
      </c>
      <c r="BG236" s="222">
        <f>IF(N236="zákl. přenesená",J236,0)</f>
        <v>0</v>
      </c>
      <c r="BH236" s="222">
        <f>IF(N236="sníž. přenesená",J236,0)</f>
        <v>0</v>
      </c>
      <c r="BI236" s="222">
        <f>IF(N236="nulová",J236,0)</f>
        <v>0</v>
      </c>
      <c r="BJ236" s="19" t="s">
        <v>88</v>
      </c>
      <c r="BK236" s="222">
        <f>ROUND(I236*H236,2)</f>
        <v>0</v>
      </c>
      <c r="BL236" s="19" t="s">
        <v>192</v>
      </c>
      <c r="BM236" s="221" t="s">
        <v>700</v>
      </c>
    </row>
    <row r="237" s="2" customFormat="1">
      <c r="A237" s="41"/>
      <c r="B237" s="42"/>
      <c r="C237" s="43"/>
      <c r="D237" s="223" t="s">
        <v>194</v>
      </c>
      <c r="E237" s="43"/>
      <c r="F237" s="224" t="s">
        <v>334</v>
      </c>
      <c r="G237" s="43"/>
      <c r="H237" s="43"/>
      <c r="I237" s="225"/>
      <c r="J237" s="43"/>
      <c r="K237" s="43"/>
      <c r="L237" s="47"/>
      <c r="M237" s="226"/>
      <c r="N237" s="227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19" t="s">
        <v>194</v>
      </c>
      <c r="AU237" s="19" t="s">
        <v>90</v>
      </c>
    </row>
    <row r="238" s="2" customFormat="1">
      <c r="A238" s="41"/>
      <c r="B238" s="42"/>
      <c r="C238" s="43"/>
      <c r="D238" s="228" t="s">
        <v>196</v>
      </c>
      <c r="E238" s="43"/>
      <c r="F238" s="229" t="s">
        <v>335</v>
      </c>
      <c r="G238" s="43"/>
      <c r="H238" s="43"/>
      <c r="I238" s="225"/>
      <c r="J238" s="43"/>
      <c r="K238" s="43"/>
      <c r="L238" s="47"/>
      <c r="M238" s="226"/>
      <c r="N238" s="227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19" t="s">
        <v>196</v>
      </c>
      <c r="AU238" s="19" t="s">
        <v>90</v>
      </c>
    </row>
    <row r="239" s="13" customFormat="1">
      <c r="A239" s="13"/>
      <c r="B239" s="230"/>
      <c r="C239" s="231"/>
      <c r="D239" s="223" t="s">
        <v>198</v>
      </c>
      <c r="E239" s="232" t="s">
        <v>41</v>
      </c>
      <c r="F239" s="233" t="s">
        <v>701</v>
      </c>
      <c r="G239" s="231"/>
      <c r="H239" s="234">
        <v>1259.5</v>
      </c>
      <c r="I239" s="235"/>
      <c r="J239" s="231"/>
      <c r="K239" s="231"/>
      <c r="L239" s="236"/>
      <c r="M239" s="237"/>
      <c r="N239" s="238"/>
      <c r="O239" s="238"/>
      <c r="P239" s="238"/>
      <c r="Q239" s="238"/>
      <c r="R239" s="238"/>
      <c r="S239" s="238"/>
      <c r="T239" s="23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0" t="s">
        <v>198</v>
      </c>
      <c r="AU239" s="240" t="s">
        <v>90</v>
      </c>
      <c r="AV239" s="13" t="s">
        <v>90</v>
      </c>
      <c r="AW239" s="13" t="s">
        <v>42</v>
      </c>
      <c r="AX239" s="13" t="s">
        <v>80</v>
      </c>
      <c r="AY239" s="240" t="s">
        <v>186</v>
      </c>
    </row>
    <row r="240" s="13" customFormat="1">
      <c r="A240" s="13"/>
      <c r="B240" s="230"/>
      <c r="C240" s="231"/>
      <c r="D240" s="223" t="s">
        <v>198</v>
      </c>
      <c r="E240" s="232" t="s">
        <v>41</v>
      </c>
      <c r="F240" s="233" t="s">
        <v>658</v>
      </c>
      <c r="G240" s="231"/>
      <c r="H240" s="234">
        <v>33.200000000000003</v>
      </c>
      <c r="I240" s="235"/>
      <c r="J240" s="231"/>
      <c r="K240" s="231"/>
      <c r="L240" s="236"/>
      <c r="M240" s="237"/>
      <c r="N240" s="238"/>
      <c r="O240" s="238"/>
      <c r="P240" s="238"/>
      <c r="Q240" s="238"/>
      <c r="R240" s="238"/>
      <c r="S240" s="238"/>
      <c r="T240" s="23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0" t="s">
        <v>198</v>
      </c>
      <c r="AU240" s="240" t="s">
        <v>90</v>
      </c>
      <c r="AV240" s="13" t="s">
        <v>90</v>
      </c>
      <c r="AW240" s="13" t="s">
        <v>42</v>
      </c>
      <c r="AX240" s="13" t="s">
        <v>80</v>
      </c>
      <c r="AY240" s="240" t="s">
        <v>186</v>
      </c>
    </row>
    <row r="241" s="14" customFormat="1">
      <c r="A241" s="14"/>
      <c r="B241" s="241"/>
      <c r="C241" s="242"/>
      <c r="D241" s="223" t="s">
        <v>198</v>
      </c>
      <c r="E241" s="243" t="s">
        <v>41</v>
      </c>
      <c r="F241" s="244" t="s">
        <v>200</v>
      </c>
      <c r="G241" s="242"/>
      <c r="H241" s="245">
        <v>1292.7000000000001</v>
      </c>
      <c r="I241" s="246"/>
      <c r="J241" s="242"/>
      <c r="K241" s="242"/>
      <c r="L241" s="247"/>
      <c r="M241" s="248"/>
      <c r="N241" s="249"/>
      <c r="O241" s="249"/>
      <c r="P241" s="249"/>
      <c r="Q241" s="249"/>
      <c r="R241" s="249"/>
      <c r="S241" s="249"/>
      <c r="T241" s="250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1" t="s">
        <v>198</v>
      </c>
      <c r="AU241" s="251" t="s">
        <v>90</v>
      </c>
      <c r="AV241" s="14" t="s">
        <v>192</v>
      </c>
      <c r="AW241" s="14" t="s">
        <v>42</v>
      </c>
      <c r="AX241" s="14" t="s">
        <v>88</v>
      </c>
      <c r="AY241" s="251" t="s">
        <v>186</v>
      </c>
    </row>
    <row r="242" s="2" customFormat="1" ht="16.5" customHeight="1">
      <c r="A242" s="41"/>
      <c r="B242" s="42"/>
      <c r="C242" s="210" t="s">
        <v>365</v>
      </c>
      <c r="D242" s="210" t="s">
        <v>188</v>
      </c>
      <c r="E242" s="211" t="s">
        <v>702</v>
      </c>
      <c r="F242" s="212" t="s">
        <v>703</v>
      </c>
      <c r="G242" s="213" t="s">
        <v>96</v>
      </c>
      <c r="H242" s="214">
        <v>31.199999999999999</v>
      </c>
      <c r="I242" s="215"/>
      <c r="J242" s="216">
        <f>ROUND(I242*H242,2)</f>
        <v>0</v>
      </c>
      <c r="K242" s="212" t="s">
        <v>191</v>
      </c>
      <c r="L242" s="47"/>
      <c r="M242" s="217" t="s">
        <v>41</v>
      </c>
      <c r="N242" s="218" t="s">
        <v>51</v>
      </c>
      <c r="O242" s="87"/>
      <c r="P242" s="219">
        <f>O242*H242</f>
        <v>0</v>
      </c>
      <c r="Q242" s="219">
        <v>0.19694999999999999</v>
      </c>
      <c r="R242" s="219">
        <f>Q242*H242</f>
        <v>6.1448399999999994</v>
      </c>
      <c r="S242" s="219">
        <v>0</v>
      </c>
      <c r="T242" s="22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1" t="s">
        <v>192</v>
      </c>
      <c r="AT242" s="221" t="s">
        <v>188</v>
      </c>
      <c r="AU242" s="221" t="s">
        <v>90</v>
      </c>
      <c r="AY242" s="19" t="s">
        <v>186</v>
      </c>
      <c r="BE242" s="222">
        <f>IF(N242="základní",J242,0)</f>
        <v>0</v>
      </c>
      <c r="BF242" s="222">
        <f>IF(N242="snížená",J242,0)</f>
        <v>0</v>
      </c>
      <c r="BG242" s="222">
        <f>IF(N242="zákl. přenesená",J242,0)</f>
        <v>0</v>
      </c>
      <c r="BH242" s="222">
        <f>IF(N242="sníž. přenesená",J242,0)</f>
        <v>0</v>
      </c>
      <c r="BI242" s="222">
        <f>IF(N242="nulová",J242,0)</f>
        <v>0</v>
      </c>
      <c r="BJ242" s="19" t="s">
        <v>88</v>
      </c>
      <c r="BK242" s="222">
        <f>ROUND(I242*H242,2)</f>
        <v>0</v>
      </c>
      <c r="BL242" s="19" t="s">
        <v>192</v>
      </c>
      <c r="BM242" s="221" t="s">
        <v>704</v>
      </c>
    </row>
    <row r="243" s="2" customFormat="1">
      <c r="A243" s="41"/>
      <c r="B243" s="42"/>
      <c r="C243" s="43"/>
      <c r="D243" s="223" t="s">
        <v>194</v>
      </c>
      <c r="E243" s="43"/>
      <c r="F243" s="224" t="s">
        <v>705</v>
      </c>
      <c r="G243" s="43"/>
      <c r="H243" s="43"/>
      <c r="I243" s="225"/>
      <c r="J243" s="43"/>
      <c r="K243" s="43"/>
      <c r="L243" s="47"/>
      <c r="M243" s="226"/>
      <c r="N243" s="227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19" t="s">
        <v>194</v>
      </c>
      <c r="AU243" s="19" t="s">
        <v>90</v>
      </c>
    </row>
    <row r="244" s="2" customFormat="1">
      <c r="A244" s="41"/>
      <c r="B244" s="42"/>
      <c r="C244" s="43"/>
      <c r="D244" s="228" t="s">
        <v>196</v>
      </c>
      <c r="E244" s="43"/>
      <c r="F244" s="229" t="s">
        <v>706</v>
      </c>
      <c r="G244" s="43"/>
      <c r="H244" s="43"/>
      <c r="I244" s="225"/>
      <c r="J244" s="43"/>
      <c r="K244" s="43"/>
      <c r="L244" s="47"/>
      <c r="M244" s="226"/>
      <c r="N244" s="227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19" t="s">
        <v>196</v>
      </c>
      <c r="AU244" s="19" t="s">
        <v>90</v>
      </c>
    </row>
    <row r="245" s="13" customFormat="1">
      <c r="A245" s="13"/>
      <c r="B245" s="230"/>
      <c r="C245" s="231"/>
      <c r="D245" s="223" t="s">
        <v>198</v>
      </c>
      <c r="E245" s="232" t="s">
        <v>41</v>
      </c>
      <c r="F245" s="233" t="s">
        <v>707</v>
      </c>
      <c r="G245" s="231"/>
      <c r="H245" s="234">
        <v>11</v>
      </c>
      <c r="I245" s="235"/>
      <c r="J245" s="231"/>
      <c r="K245" s="231"/>
      <c r="L245" s="236"/>
      <c r="M245" s="237"/>
      <c r="N245" s="238"/>
      <c r="O245" s="238"/>
      <c r="P245" s="238"/>
      <c r="Q245" s="238"/>
      <c r="R245" s="238"/>
      <c r="S245" s="238"/>
      <c r="T245" s="239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0" t="s">
        <v>198</v>
      </c>
      <c r="AU245" s="240" t="s">
        <v>90</v>
      </c>
      <c r="AV245" s="13" t="s">
        <v>90</v>
      </c>
      <c r="AW245" s="13" t="s">
        <v>42</v>
      </c>
      <c r="AX245" s="13" t="s">
        <v>80</v>
      </c>
      <c r="AY245" s="240" t="s">
        <v>186</v>
      </c>
    </row>
    <row r="246" s="13" customFormat="1">
      <c r="A246" s="13"/>
      <c r="B246" s="230"/>
      <c r="C246" s="231"/>
      <c r="D246" s="223" t="s">
        <v>198</v>
      </c>
      <c r="E246" s="232" t="s">
        <v>41</v>
      </c>
      <c r="F246" s="233" t="s">
        <v>708</v>
      </c>
      <c r="G246" s="231"/>
      <c r="H246" s="234">
        <v>20.199999999999999</v>
      </c>
      <c r="I246" s="235"/>
      <c r="J246" s="231"/>
      <c r="K246" s="231"/>
      <c r="L246" s="236"/>
      <c r="M246" s="237"/>
      <c r="N246" s="238"/>
      <c r="O246" s="238"/>
      <c r="P246" s="238"/>
      <c r="Q246" s="238"/>
      <c r="R246" s="238"/>
      <c r="S246" s="238"/>
      <c r="T246" s="239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0" t="s">
        <v>198</v>
      </c>
      <c r="AU246" s="240" t="s">
        <v>90</v>
      </c>
      <c r="AV246" s="13" t="s">
        <v>90</v>
      </c>
      <c r="AW246" s="13" t="s">
        <v>42</v>
      </c>
      <c r="AX246" s="13" t="s">
        <v>80</v>
      </c>
      <c r="AY246" s="240" t="s">
        <v>186</v>
      </c>
    </row>
    <row r="247" s="14" customFormat="1">
      <c r="A247" s="14"/>
      <c r="B247" s="241"/>
      <c r="C247" s="242"/>
      <c r="D247" s="223" t="s">
        <v>198</v>
      </c>
      <c r="E247" s="243" t="s">
        <v>565</v>
      </c>
      <c r="F247" s="244" t="s">
        <v>200</v>
      </c>
      <c r="G247" s="242"/>
      <c r="H247" s="245">
        <v>31.199999999999999</v>
      </c>
      <c r="I247" s="246"/>
      <c r="J247" s="242"/>
      <c r="K247" s="242"/>
      <c r="L247" s="247"/>
      <c r="M247" s="248"/>
      <c r="N247" s="249"/>
      <c r="O247" s="249"/>
      <c r="P247" s="249"/>
      <c r="Q247" s="249"/>
      <c r="R247" s="249"/>
      <c r="S247" s="249"/>
      <c r="T247" s="250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1" t="s">
        <v>198</v>
      </c>
      <c r="AU247" s="251" t="s">
        <v>90</v>
      </c>
      <c r="AV247" s="14" t="s">
        <v>192</v>
      </c>
      <c r="AW247" s="14" t="s">
        <v>42</v>
      </c>
      <c r="AX247" s="14" t="s">
        <v>88</v>
      </c>
      <c r="AY247" s="251" t="s">
        <v>186</v>
      </c>
    </row>
    <row r="248" s="2" customFormat="1" ht="16.5" customHeight="1">
      <c r="A248" s="41"/>
      <c r="B248" s="42"/>
      <c r="C248" s="210" t="s">
        <v>370</v>
      </c>
      <c r="D248" s="210" t="s">
        <v>188</v>
      </c>
      <c r="E248" s="211" t="s">
        <v>709</v>
      </c>
      <c r="F248" s="212" t="s">
        <v>710</v>
      </c>
      <c r="G248" s="213" t="s">
        <v>96</v>
      </c>
      <c r="H248" s="214">
        <v>1556.5999999999999</v>
      </c>
      <c r="I248" s="215"/>
      <c r="J248" s="216">
        <f>ROUND(I248*H248,2)</f>
        <v>0</v>
      </c>
      <c r="K248" s="212" t="s">
        <v>191</v>
      </c>
      <c r="L248" s="47"/>
      <c r="M248" s="217" t="s">
        <v>41</v>
      </c>
      <c r="N248" s="218" t="s">
        <v>51</v>
      </c>
      <c r="O248" s="87"/>
      <c r="P248" s="219">
        <f>O248*H248</f>
        <v>0</v>
      </c>
      <c r="Q248" s="219">
        <v>0.0052399999999999999</v>
      </c>
      <c r="R248" s="219">
        <f>Q248*H248</f>
        <v>8.1565839999999987</v>
      </c>
      <c r="S248" s="219">
        <v>0</v>
      </c>
      <c r="T248" s="22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1" t="s">
        <v>192</v>
      </c>
      <c r="AT248" s="221" t="s">
        <v>188</v>
      </c>
      <c r="AU248" s="221" t="s">
        <v>90</v>
      </c>
      <c r="AY248" s="19" t="s">
        <v>186</v>
      </c>
      <c r="BE248" s="222">
        <f>IF(N248="základní",J248,0)</f>
        <v>0</v>
      </c>
      <c r="BF248" s="222">
        <f>IF(N248="snížená",J248,0)</f>
        <v>0</v>
      </c>
      <c r="BG248" s="222">
        <f>IF(N248="zákl. přenesená",J248,0)</f>
        <v>0</v>
      </c>
      <c r="BH248" s="222">
        <f>IF(N248="sníž. přenesená",J248,0)</f>
        <v>0</v>
      </c>
      <c r="BI248" s="222">
        <f>IF(N248="nulová",J248,0)</f>
        <v>0</v>
      </c>
      <c r="BJ248" s="19" t="s">
        <v>88</v>
      </c>
      <c r="BK248" s="222">
        <f>ROUND(I248*H248,2)</f>
        <v>0</v>
      </c>
      <c r="BL248" s="19" t="s">
        <v>192</v>
      </c>
      <c r="BM248" s="221" t="s">
        <v>711</v>
      </c>
    </row>
    <row r="249" s="2" customFormat="1">
      <c r="A249" s="41"/>
      <c r="B249" s="42"/>
      <c r="C249" s="43"/>
      <c r="D249" s="223" t="s">
        <v>194</v>
      </c>
      <c r="E249" s="43"/>
      <c r="F249" s="224" t="s">
        <v>712</v>
      </c>
      <c r="G249" s="43"/>
      <c r="H249" s="43"/>
      <c r="I249" s="225"/>
      <c r="J249" s="43"/>
      <c r="K249" s="43"/>
      <c r="L249" s="47"/>
      <c r="M249" s="226"/>
      <c r="N249" s="227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19" t="s">
        <v>194</v>
      </c>
      <c r="AU249" s="19" t="s">
        <v>90</v>
      </c>
    </row>
    <row r="250" s="2" customFormat="1">
      <c r="A250" s="41"/>
      <c r="B250" s="42"/>
      <c r="C250" s="43"/>
      <c r="D250" s="228" t="s">
        <v>196</v>
      </c>
      <c r="E250" s="43"/>
      <c r="F250" s="229" t="s">
        <v>713</v>
      </c>
      <c r="G250" s="43"/>
      <c r="H250" s="43"/>
      <c r="I250" s="225"/>
      <c r="J250" s="43"/>
      <c r="K250" s="43"/>
      <c r="L250" s="47"/>
      <c r="M250" s="226"/>
      <c r="N250" s="227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19" t="s">
        <v>196</v>
      </c>
      <c r="AU250" s="19" t="s">
        <v>90</v>
      </c>
    </row>
    <row r="251" s="13" customFormat="1">
      <c r="A251" s="13"/>
      <c r="B251" s="230"/>
      <c r="C251" s="231"/>
      <c r="D251" s="223" t="s">
        <v>198</v>
      </c>
      <c r="E251" s="232" t="s">
        <v>41</v>
      </c>
      <c r="F251" s="233" t="s">
        <v>547</v>
      </c>
      <c r="G251" s="231"/>
      <c r="H251" s="234">
        <v>1556.5999999999999</v>
      </c>
      <c r="I251" s="235"/>
      <c r="J251" s="231"/>
      <c r="K251" s="231"/>
      <c r="L251" s="236"/>
      <c r="M251" s="237"/>
      <c r="N251" s="238"/>
      <c r="O251" s="238"/>
      <c r="P251" s="238"/>
      <c r="Q251" s="238"/>
      <c r="R251" s="238"/>
      <c r="S251" s="238"/>
      <c r="T251" s="239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0" t="s">
        <v>198</v>
      </c>
      <c r="AU251" s="240" t="s">
        <v>90</v>
      </c>
      <c r="AV251" s="13" t="s">
        <v>90</v>
      </c>
      <c r="AW251" s="13" t="s">
        <v>42</v>
      </c>
      <c r="AX251" s="13" t="s">
        <v>80</v>
      </c>
      <c r="AY251" s="240" t="s">
        <v>186</v>
      </c>
    </row>
    <row r="252" s="14" customFormat="1">
      <c r="A252" s="14"/>
      <c r="B252" s="241"/>
      <c r="C252" s="242"/>
      <c r="D252" s="223" t="s">
        <v>198</v>
      </c>
      <c r="E252" s="243" t="s">
        <v>41</v>
      </c>
      <c r="F252" s="244" t="s">
        <v>200</v>
      </c>
      <c r="G252" s="242"/>
      <c r="H252" s="245">
        <v>1556.5999999999999</v>
      </c>
      <c r="I252" s="246"/>
      <c r="J252" s="242"/>
      <c r="K252" s="242"/>
      <c r="L252" s="247"/>
      <c r="M252" s="248"/>
      <c r="N252" s="249"/>
      <c r="O252" s="249"/>
      <c r="P252" s="249"/>
      <c r="Q252" s="249"/>
      <c r="R252" s="249"/>
      <c r="S252" s="249"/>
      <c r="T252" s="250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1" t="s">
        <v>198</v>
      </c>
      <c r="AU252" s="251" t="s">
        <v>90</v>
      </c>
      <c r="AV252" s="14" t="s">
        <v>192</v>
      </c>
      <c r="AW252" s="14" t="s">
        <v>42</v>
      </c>
      <c r="AX252" s="14" t="s">
        <v>88</v>
      </c>
      <c r="AY252" s="251" t="s">
        <v>186</v>
      </c>
    </row>
    <row r="253" s="2" customFormat="1" ht="16.5" customHeight="1">
      <c r="A253" s="41"/>
      <c r="B253" s="42"/>
      <c r="C253" s="210" t="s">
        <v>377</v>
      </c>
      <c r="D253" s="210" t="s">
        <v>188</v>
      </c>
      <c r="E253" s="211" t="s">
        <v>714</v>
      </c>
      <c r="F253" s="212" t="s">
        <v>715</v>
      </c>
      <c r="G253" s="213" t="s">
        <v>96</v>
      </c>
      <c r="H253" s="214">
        <v>1259.5</v>
      </c>
      <c r="I253" s="215"/>
      <c r="J253" s="216">
        <f>ROUND(I253*H253,2)</f>
        <v>0</v>
      </c>
      <c r="K253" s="212" t="s">
        <v>191</v>
      </c>
      <c r="L253" s="47"/>
      <c r="M253" s="217" t="s">
        <v>41</v>
      </c>
      <c r="N253" s="218" t="s">
        <v>51</v>
      </c>
      <c r="O253" s="87"/>
      <c r="P253" s="219">
        <f>O253*H253</f>
        <v>0</v>
      </c>
      <c r="Q253" s="219">
        <v>0.0065199999999999998</v>
      </c>
      <c r="R253" s="219">
        <f>Q253*H253</f>
        <v>8.2119400000000002</v>
      </c>
      <c r="S253" s="219">
        <v>0</v>
      </c>
      <c r="T253" s="220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1" t="s">
        <v>192</v>
      </c>
      <c r="AT253" s="221" t="s">
        <v>188</v>
      </c>
      <c r="AU253" s="221" t="s">
        <v>90</v>
      </c>
      <c r="AY253" s="19" t="s">
        <v>186</v>
      </c>
      <c r="BE253" s="222">
        <f>IF(N253="základní",J253,0)</f>
        <v>0</v>
      </c>
      <c r="BF253" s="222">
        <f>IF(N253="snížená",J253,0)</f>
        <v>0</v>
      </c>
      <c r="BG253" s="222">
        <f>IF(N253="zákl. přenesená",J253,0)</f>
        <v>0</v>
      </c>
      <c r="BH253" s="222">
        <f>IF(N253="sníž. přenesená",J253,0)</f>
        <v>0</v>
      </c>
      <c r="BI253" s="222">
        <f>IF(N253="nulová",J253,0)</f>
        <v>0</v>
      </c>
      <c r="BJ253" s="19" t="s">
        <v>88</v>
      </c>
      <c r="BK253" s="222">
        <f>ROUND(I253*H253,2)</f>
        <v>0</v>
      </c>
      <c r="BL253" s="19" t="s">
        <v>192</v>
      </c>
      <c r="BM253" s="221" t="s">
        <v>716</v>
      </c>
    </row>
    <row r="254" s="2" customFormat="1">
      <c r="A254" s="41"/>
      <c r="B254" s="42"/>
      <c r="C254" s="43"/>
      <c r="D254" s="223" t="s">
        <v>194</v>
      </c>
      <c r="E254" s="43"/>
      <c r="F254" s="224" t="s">
        <v>717</v>
      </c>
      <c r="G254" s="43"/>
      <c r="H254" s="43"/>
      <c r="I254" s="225"/>
      <c r="J254" s="43"/>
      <c r="K254" s="43"/>
      <c r="L254" s="47"/>
      <c r="M254" s="226"/>
      <c r="N254" s="227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19" t="s">
        <v>194</v>
      </c>
      <c r="AU254" s="19" t="s">
        <v>90</v>
      </c>
    </row>
    <row r="255" s="2" customFormat="1">
      <c r="A255" s="41"/>
      <c r="B255" s="42"/>
      <c r="C255" s="43"/>
      <c r="D255" s="228" t="s">
        <v>196</v>
      </c>
      <c r="E255" s="43"/>
      <c r="F255" s="229" t="s">
        <v>718</v>
      </c>
      <c r="G255" s="43"/>
      <c r="H255" s="43"/>
      <c r="I255" s="225"/>
      <c r="J255" s="43"/>
      <c r="K255" s="43"/>
      <c r="L255" s="47"/>
      <c r="M255" s="226"/>
      <c r="N255" s="227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19" t="s">
        <v>196</v>
      </c>
      <c r="AU255" s="19" t="s">
        <v>90</v>
      </c>
    </row>
    <row r="256" s="13" customFormat="1">
      <c r="A256" s="13"/>
      <c r="B256" s="230"/>
      <c r="C256" s="231"/>
      <c r="D256" s="223" t="s">
        <v>198</v>
      </c>
      <c r="E256" s="232" t="s">
        <v>41</v>
      </c>
      <c r="F256" s="233" t="s">
        <v>556</v>
      </c>
      <c r="G256" s="231"/>
      <c r="H256" s="234">
        <v>1259.5</v>
      </c>
      <c r="I256" s="235"/>
      <c r="J256" s="231"/>
      <c r="K256" s="231"/>
      <c r="L256" s="236"/>
      <c r="M256" s="237"/>
      <c r="N256" s="238"/>
      <c r="O256" s="238"/>
      <c r="P256" s="238"/>
      <c r="Q256" s="238"/>
      <c r="R256" s="238"/>
      <c r="S256" s="238"/>
      <c r="T256" s="239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0" t="s">
        <v>198</v>
      </c>
      <c r="AU256" s="240" t="s">
        <v>90</v>
      </c>
      <c r="AV256" s="13" t="s">
        <v>90</v>
      </c>
      <c r="AW256" s="13" t="s">
        <v>42</v>
      </c>
      <c r="AX256" s="13" t="s">
        <v>80</v>
      </c>
      <c r="AY256" s="240" t="s">
        <v>186</v>
      </c>
    </row>
    <row r="257" s="14" customFormat="1">
      <c r="A257" s="14"/>
      <c r="B257" s="241"/>
      <c r="C257" s="242"/>
      <c r="D257" s="223" t="s">
        <v>198</v>
      </c>
      <c r="E257" s="243" t="s">
        <v>41</v>
      </c>
      <c r="F257" s="244" t="s">
        <v>200</v>
      </c>
      <c r="G257" s="242"/>
      <c r="H257" s="245">
        <v>1259.5</v>
      </c>
      <c r="I257" s="246"/>
      <c r="J257" s="242"/>
      <c r="K257" s="242"/>
      <c r="L257" s="247"/>
      <c r="M257" s="248"/>
      <c r="N257" s="249"/>
      <c r="O257" s="249"/>
      <c r="P257" s="249"/>
      <c r="Q257" s="249"/>
      <c r="R257" s="249"/>
      <c r="S257" s="249"/>
      <c r="T257" s="250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1" t="s">
        <v>198</v>
      </c>
      <c r="AU257" s="251" t="s">
        <v>90</v>
      </c>
      <c r="AV257" s="14" t="s">
        <v>192</v>
      </c>
      <c r="AW257" s="14" t="s">
        <v>42</v>
      </c>
      <c r="AX257" s="14" t="s">
        <v>88</v>
      </c>
      <c r="AY257" s="251" t="s">
        <v>186</v>
      </c>
    </row>
    <row r="258" s="2" customFormat="1" ht="16.5" customHeight="1">
      <c r="A258" s="41"/>
      <c r="B258" s="42"/>
      <c r="C258" s="210" t="s">
        <v>383</v>
      </c>
      <c r="D258" s="210" t="s">
        <v>188</v>
      </c>
      <c r="E258" s="211" t="s">
        <v>719</v>
      </c>
      <c r="F258" s="212" t="s">
        <v>720</v>
      </c>
      <c r="G258" s="213" t="s">
        <v>96</v>
      </c>
      <c r="H258" s="214">
        <v>1556.5999999999999</v>
      </c>
      <c r="I258" s="215"/>
      <c r="J258" s="216">
        <f>ROUND(I258*H258,2)</f>
        <v>0</v>
      </c>
      <c r="K258" s="212" t="s">
        <v>191</v>
      </c>
      <c r="L258" s="47"/>
      <c r="M258" s="217" t="s">
        <v>41</v>
      </c>
      <c r="N258" s="218" t="s">
        <v>51</v>
      </c>
      <c r="O258" s="87"/>
      <c r="P258" s="219">
        <f>O258*H258</f>
        <v>0</v>
      </c>
      <c r="Q258" s="219">
        <v>0.00051000000000000004</v>
      </c>
      <c r="R258" s="219">
        <f>Q258*H258</f>
        <v>0.79386599999999996</v>
      </c>
      <c r="S258" s="219">
        <v>0</v>
      </c>
      <c r="T258" s="22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1" t="s">
        <v>192</v>
      </c>
      <c r="AT258" s="221" t="s">
        <v>188</v>
      </c>
      <c r="AU258" s="221" t="s">
        <v>90</v>
      </c>
      <c r="AY258" s="19" t="s">
        <v>186</v>
      </c>
      <c r="BE258" s="222">
        <f>IF(N258="základní",J258,0)</f>
        <v>0</v>
      </c>
      <c r="BF258" s="222">
        <f>IF(N258="snížená",J258,0)</f>
        <v>0</v>
      </c>
      <c r="BG258" s="222">
        <f>IF(N258="zákl. přenesená",J258,0)</f>
        <v>0</v>
      </c>
      <c r="BH258" s="222">
        <f>IF(N258="sníž. přenesená",J258,0)</f>
        <v>0</v>
      </c>
      <c r="BI258" s="222">
        <f>IF(N258="nulová",J258,0)</f>
        <v>0</v>
      </c>
      <c r="BJ258" s="19" t="s">
        <v>88</v>
      </c>
      <c r="BK258" s="222">
        <f>ROUND(I258*H258,2)</f>
        <v>0</v>
      </c>
      <c r="BL258" s="19" t="s">
        <v>192</v>
      </c>
      <c r="BM258" s="221" t="s">
        <v>721</v>
      </c>
    </row>
    <row r="259" s="2" customFormat="1">
      <c r="A259" s="41"/>
      <c r="B259" s="42"/>
      <c r="C259" s="43"/>
      <c r="D259" s="223" t="s">
        <v>194</v>
      </c>
      <c r="E259" s="43"/>
      <c r="F259" s="224" t="s">
        <v>722</v>
      </c>
      <c r="G259" s="43"/>
      <c r="H259" s="43"/>
      <c r="I259" s="225"/>
      <c r="J259" s="43"/>
      <c r="K259" s="43"/>
      <c r="L259" s="47"/>
      <c r="M259" s="226"/>
      <c r="N259" s="227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19" t="s">
        <v>194</v>
      </c>
      <c r="AU259" s="19" t="s">
        <v>90</v>
      </c>
    </row>
    <row r="260" s="2" customFormat="1">
      <c r="A260" s="41"/>
      <c r="B260" s="42"/>
      <c r="C260" s="43"/>
      <c r="D260" s="228" t="s">
        <v>196</v>
      </c>
      <c r="E260" s="43"/>
      <c r="F260" s="229" t="s">
        <v>723</v>
      </c>
      <c r="G260" s="43"/>
      <c r="H260" s="43"/>
      <c r="I260" s="225"/>
      <c r="J260" s="43"/>
      <c r="K260" s="43"/>
      <c r="L260" s="47"/>
      <c r="M260" s="226"/>
      <c r="N260" s="227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19" t="s">
        <v>196</v>
      </c>
      <c r="AU260" s="19" t="s">
        <v>90</v>
      </c>
    </row>
    <row r="261" s="13" customFormat="1">
      <c r="A261" s="13"/>
      <c r="B261" s="230"/>
      <c r="C261" s="231"/>
      <c r="D261" s="223" t="s">
        <v>198</v>
      </c>
      <c r="E261" s="232" t="s">
        <v>41</v>
      </c>
      <c r="F261" s="233" t="s">
        <v>547</v>
      </c>
      <c r="G261" s="231"/>
      <c r="H261" s="234">
        <v>1556.5999999999999</v>
      </c>
      <c r="I261" s="235"/>
      <c r="J261" s="231"/>
      <c r="K261" s="231"/>
      <c r="L261" s="236"/>
      <c r="M261" s="237"/>
      <c r="N261" s="238"/>
      <c r="O261" s="238"/>
      <c r="P261" s="238"/>
      <c r="Q261" s="238"/>
      <c r="R261" s="238"/>
      <c r="S261" s="238"/>
      <c r="T261" s="239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0" t="s">
        <v>198</v>
      </c>
      <c r="AU261" s="240" t="s">
        <v>90</v>
      </c>
      <c r="AV261" s="13" t="s">
        <v>90</v>
      </c>
      <c r="AW261" s="13" t="s">
        <v>42</v>
      </c>
      <c r="AX261" s="13" t="s">
        <v>80</v>
      </c>
      <c r="AY261" s="240" t="s">
        <v>186</v>
      </c>
    </row>
    <row r="262" s="14" customFormat="1">
      <c r="A262" s="14"/>
      <c r="B262" s="241"/>
      <c r="C262" s="242"/>
      <c r="D262" s="223" t="s">
        <v>198</v>
      </c>
      <c r="E262" s="243" t="s">
        <v>41</v>
      </c>
      <c r="F262" s="244" t="s">
        <v>200</v>
      </c>
      <c r="G262" s="242"/>
      <c r="H262" s="245">
        <v>1556.5999999999999</v>
      </c>
      <c r="I262" s="246"/>
      <c r="J262" s="242"/>
      <c r="K262" s="242"/>
      <c r="L262" s="247"/>
      <c r="M262" s="248"/>
      <c r="N262" s="249"/>
      <c r="O262" s="249"/>
      <c r="P262" s="249"/>
      <c r="Q262" s="249"/>
      <c r="R262" s="249"/>
      <c r="S262" s="249"/>
      <c r="T262" s="250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1" t="s">
        <v>198</v>
      </c>
      <c r="AU262" s="251" t="s">
        <v>90</v>
      </c>
      <c r="AV262" s="14" t="s">
        <v>192</v>
      </c>
      <c r="AW262" s="14" t="s">
        <v>42</v>
      </c>
      <c r="AX262" s="14" t="s">
        <v>88</v>
      </c>
      <c r="AY262" s="251" t="s">
        <v>186</v>
      </c>
    </row>
    <row r="263" s="2" customFormat="1" ht="21.75" customHeight="1">
      <c r="A263" s="41"/>
      <c r="B263" s="42"/>
      <c r="C263" s="210" t="s">
        <v>389</v>
      </c>
      <c r="D263" s="210" t="s">
        <v>188</v>
      </c>
      <c r="E263" s="211" t="s">
        <v>724</v>
      </c>
      <c r="F263" s="212" t="s">
        <v>725</v>
      </c>
      <c r="G263" s="213" t="s">
        <v>96</v>
      </c>
      <c r="H263" s="214">
        <v>1556.5999999999999</v>
      </c>
      <c r="I263" s="215"/>
      <c r="J263" s="216">
        <f>ROUND(I263*H263,2)</f>
        <v>0</v>
      </c>
      <c r="K263" s="212" t="s">
        <v>191</v>
      </c>
      <c r="L263" s="47"/>
      <c r="M263" s="217" t="s">
        <v>41</v>
      </c>
      <c r="N263" s="218" t="s">
        <v>51</v>
      </c>
      <c r="O263" s="87"/>
      <c r="P263" s="219">
        <f>O263*H263</f>
        <v>0</v>
      </c>
      <c r="Q263" s="219">
        <v>0.10373</v>
      </c>
      <c r="R263" s="219">
        <f>Q263*H263</f>
        <v>161.46611799999999</v>
      </c>
      <c r="S263" s="219">
        <v>0</v>
      </c>
      <c r="T263" s="22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1" t="s">
        <v>192</v>
      </c>
      <c r="AT263" s="221" t="s">
        <v>188</v>
      </c>
      <c r="AU263" s="221" t="s">
        <v>90</v>
      </c>
      <c r="AY263" s="19" t="s">
        <v>186</v>
      </c>
      <c r="BE263" s="222">
        <f>IF(N263="základní",J263,0)</f>
        <v>0</v>
      </c>
      <c r="BF263" s="222">
        <f>IF(N263="snížená",J263,0)</f>
        <v>0</v>
      </c>
      <c r="BG263" s="222">
        <f>IF(N263="zákl. přenesená",J263,0)</f>
        <v>0</v>
      </c>
      <c r="BH263" s="222">
        <f>IF(N263="sníž. přenesená",J263,0)</f>
        <v>0</v>
      </c>
      <c r="BI263" s="222">
        <f>IF(N263="nulová",J263,0)</f>
        <v>0</v>
      </c>
      <c r="BJ263" s="19" t="s">
        <v>88</v>
      </c>
      <c r="BK263" s="222">
        <f>ROUND(I263*H263,2)</f>
        <v>0</v>
      </c>
      <c r="BL263" s="19" t="s">
        <v>192</v>
      </c>
      <c r="BM263" s="221" t="s">
        <v>726</v>
      </c>
    </row>
    <row r="264" s="2" customFormat="1">
      <c r="A264" s="41"/>
      <c r="B264" s="42"/>
      <c r="C264" s="43"/>
      <c r="D264" s="223" t="s">
        <v>194</v>
      </c>
      <c r="E264" s="43"/>
      <c r="F264" s="224" t="s">
        <v>727</v>
      </c>
      <c r="G264" s="43"/>
      <c r="H264" s="43"/>
      <c r="I264" s="225"/>
      <c r="J264" s="43"/>
      <c r="K264" s="43"/>
      <c r="L264" s="47"/>
      <c r="M264" s="226"/>
      <c r="N264" s="227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19" t="s">
        <v>194</v>
      </c>
      <c r="AU264" s="19" t="s">
        <v>90</v>
      </c>
    </row>
    <row r="265" s="2" customFormat="1">
      <c r="A265" s="41"/>
      <c r="B265" s="42"/>
      <c r="C265" s="43"/>
      <c r="D265" s="228" t="s">
        <v>196</v>
      </c>
      <c r="E265" s="43"/>
      <c r="F265" s="229" t="s">
        <v>728</v>
      </c>
      <c r="G265" s="43"/>
      <c r="H265" s="43"/>
      <c r="I265" s="225"/>
      <c r="J265" s="43"/>
      <c r="K265" s="43"/>
      <c r="L265" s="47"/>
      <c r="M265" s="226"/>
      <c r="N265" s="227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19" t="s">
        <v>196</v>
      </c>
      <c r="AU265" s="19" t="s">
        <v>90</v>
      </c>
    </row>
    <row r="266" s="13" customFormat="1">
      <c r="A266" s="13"/>
      <c r="B266" s="230"/>
      <c r="C266" s="231"/>
      <c r="D266" s="223" t="s">
        <v>198</v>
      </c>
      <c r="E266" s="232" t="s">
        <v>41</v>
      </c>
      <c r="F266" s="233" t="s">
        <v>616</v>
      </c>
      <c r="G266" s="231"/>
      <c r="H266" s="234">
        <v>283</v>
      </c>
      <c r="I266" s="235"/>
      <c r="J266" s="231"/>
      <c r="K266" s="231"/>
      <c r="L266" s="236"/>
      <c r="M266" s="237"/>
      <c r="N266" s="238"/>
      <c r="O266" s="238"/>
      <c r="P266" s="238"/>
      <c r="Q266" s="238"/>
      <c r="R266" s="238"/>
      <c r="S266" s="238"/>
      <c r="T266" s="239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0" t="s">
        <v>198</v>
      </c>
      <c r="AU266" s="240" t="s">
        <v>90</v>
      </c>
      <c r="AV266" s="13" t="s">
        <v>90</v>
      </c>
      <c r="AW266" s="13" t="s">
        <v>42</v>
      </c>
      <c r="AX266" s="13" t="s">
        <v>80</v>
      </c>
      <c r="AY266" s="240" t="s">
        <v>186</v>
      </c>
    </row>
    <row r="267" s="13" customFormat="1">
      <c r="A267" s="13"/>
      <c r="B267" s="230"/>
      <c r="C267" s="231"/>
      <c r="D267" s="223" t="s">
        <v>198</v>
      </c>
      <c r="E267" s="232" t="s">
        <v>41</v>
      </c>
      <c r="F267" s="233" t="s">
        <v>729</v>
      </c>
      <c r="G267" s="231"/>
      <c r="H267" s="234">
        <v>14.1</v>
      </c>
      <c r="I267" s="235"/>
      <c r="J267" s="231"/>
      <c r="K267" s="231"/>
      <c r="L267" s="236"/>
      <c r="M267" s="237"/>
      <c r="N267" s="238"/>
      <c r="O267" s="238"/>
      <c r="P267" s="238"/>
      <c r="Q267" s="238"/>
      <c r="R267" s="238"/>
      <c r="S267" s="238"/>
      <c r="T267" s="239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0" t="s">
        <v>198</v>
      </c>
      <c r="AU267" s="240" t="s">
        <v>90</v>
      </c>
      <c r="AV267" s="13" t="s">
        <v>90</v>
      </c>
      <c r="AW267" s="13" t="s">
        <v>42</v>
      </c>
      <c r="AX267" s="13" t="s">
        <v>80</v>
      </c>
      <c r="AY267" s="240" t="s">
        <v>186</v>
      </c>
    </row>
    <row r="268" s="16" customFormat="1">
      <c r="A268" s="16"/>
      <c r="B268" s="273"/>
      <c r="C268" s="274"/>
      <c r="D268" s="223" t="s">
        <v>198</v>
      </c>
      <c r="E268" s="275" t="s">
        <v>41</v>
      </c>
      <c r="F268" s="276" t="s">
        <v>416</v>
      </c>
      <c r="G268" s="274"/>
      <c r="H268" s="277">
        <v>297.10000000000002</v>
      </c>
      <c r="I268" s="278"/>
      <c r="J268" s="274"/>
      <c r="K268" s="274"/>
      <c r="L268" s="279"/>
      <c r="M268" s="280"/>
      <c r="N268" s="281"/>
      <c r="O268" s="281"/>
      <c r="P268" s="281"/>
      <c r="Q268" s="281"/>
      <c r="R268" s="281"/>
      <c r="S268" s="281"/>
      <c r="T268" s="282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T268" s="283" t="s">
        <v>198</v>
      </c>
      <c r="AU268" s="283" t="s">
        <v>90</v>
      </c>
      <c r="AV268" s="16" t="s">
        <v>207</v>
      </c>
      <c r="AW268" s="16" t="s">
        <v>42</v>
      </c>
      <c r="AX268" s="16" t="s">
        <v>80</v>
      </c>
      <c r="AY268" s="283" t="s">
        <v>186</v>
      </c>
    </row>
    <row r="269" s="13" customFormat="1">
      <c r="A269" s="13"/>
      <c r="B269" s="230"/>
      <c r="C269" s="231"/>
      <c r="D269" s="223" t="s">
        <v>198</v>
      </c>
      <c r="E269" s="232" t="s">
        <v>550</v>
      </c>
      <c r="F269" s="233" t="s">
        <v>730</v>
      </c>
      <c r="G269" s="231"/>
      <c r="H269" s="234">
        <v>917.79999999999995</v>
      </c>
      <c r="I269" s="235"/>
      <c r="J269" s="231"/>
      <c r="K269" s="231"/>
      <c r="L269" s="236"/>
      <c r="M269" s="237"/>
      <c r="N269" s="238"/>
      <c r="O269" s="238"/>
      <c r="P269" s="238"/>
      <c r="Q269" s="238"/>
      <c r="R269" s="238"/>
      <c r="S269" s="238"/>
      <c r="T269" s="239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0" t="s">
        <v>198</v>
      </c>
      <c r="AU269" s="240" t="s">
        <v>90</v>
      </c>
      <c r="AV269" s="13" t="s">
        <v>90</v>
      </c>
      <c r="AW269" s="13" t="s">
        <v>42</v>
      </c>
      <c r="AX269" s="13" t="s">
        <v>80</v>
      </c>
      <c r="AY269" s="240" t="s">
        <v>186</v>
      </c>
    </row>
    <row r="270" s="13" customFormat="1">
      <c r="A270" s="13"/>
      <c r="B270" s="230"/>
      <c r="C270" s="231"/>
      <c r="D270" s="223" t="s">
        <v>198</v>
      </c>
      <c r="E270" s="232" t="s">
        <v>553</v>
      </c>
      <c r="F270" s="233" t="s">
        <v>731</v>
      </c>
      <c r="G270" s="231"/>
      <c r="H270" s="234">
        <v>341.69999999999999</v>
      </c>
      <c r="I270" s="235"/>
      <c r="J270" s="231"/>
      <c r="K270" s="231"/>
      <c r="L270" s="236"/>
      <c r="M270" s="237"/>
      <c r="N270" s="238"/>
      <c r="O270" s="238"/>
      <c r="P270" s="238"/>
      <c r="Q270" s="238"/>
      <c r="R270" s="238"/>
      <c r="S270" s="238"/>
      <c r="T270" s="23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0" t="s">
        <v>198</v>
      </c>
      <c r="AU270" s="240" t="s">
        <v>90</v>
      </c>
      <c r="AV270" s="13" t="s">
        <v>90</v>
      </c>
      <c r="AW270" s="13" t="s">
        <v>42</v>
      </c>
      <c r="AX270" s="13" t="s">
        <v>80</v>
      </c>
      <c r="AY270" s="240" t="s">
        <v>186</v>
      </c>
    </row>
    <row r="271" s="16" customFormat="1">
      <c r="A271" s="16"/>
      <c r="B271" s="273"/>
      <c r="C271" s="274"/>
      <c r="D271" s="223" t="s">
        <v>198</v>
      </c>
      <c r="E271" s="275" t="s">
        <v>556</v>
      </c>
      <c r="F271" s="276" t="s">
        <v>416</v>
      </c>
      <c r="G271" s="274"/>
      <c r="H271" s="277">
        <v>1259.5</v>
      </c>
      <c r="I271" s="278"/>
      <c r="J271" s="274"/>
      <c r="K271" s="274"/>
      <c r="L271" s="279"/>
      <c r="M271" s="280"/>
      <c r="N271" s="281"/>
      <c r="O271" s="281"/>
      <c r="P271" s="281"/>
      <c r="Q271" s="281"/>
      <c r="R271" s="281"/>
      <c r="S271" s="281"/>
      <c r="T271" s="282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T271" s="283" t="s">
        <v>198</v>
      </c>
      <c r="AU271" s="283" t="s">
        <v>90</v>
      </c>
      <c r="AV271" s="16" t="s">
        <v>207</v>
      </c>
      <c r="AW271" s="16" t="s">
        <v>42</v>
      </c>
      <c r="AX271" s="16" t="s">
        <v>80</v>
      </c>
      <c r="AY271" s="283" t="s">
        <v>186</v>
      </c>
    </row>
    <row r="272" s="14" customFormat="1">
      <c r="A272" s="14"/>
      <c r="B272" s="241"/>
      <c r="C272" s="242"/>
      <c r="D272" s="223" t="s">
        <v>198</v>
      </c>
      <c r="E272" s="243" t="s">
        <v>547</v>
      </c>
      <c r="F272" s="244" t="s">
        <v>200</v>
      </c>
      <c r="G272" s="242"/>
      <c r="H272" s="245">
        <v>1556.5999999999999</v>
      </c>
      <c r="I272" s="246"/>
      <c r="J272" s="242"/>
      <c r="K272" s="242"/>
      <c r="L272" s="247"/>
      <c r="M272" s="248"/>
      <c r="N272" s="249"/>
      <c r="O272" s="249"/>
      <c r="P272" s="249"/>
      <c r="Q272" s="249"/>
      <c r="R272" s="249"/>
      <c r="S272" s="249"/>
      <c r="T272" s="250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1" t="s">
        <v>198</v>
      </c>
      <c r="AU272" s="251" t="s">
        <v>90</v>
      </c>
      <c r="AV272" s="14" t="s">
        <v>192</v>
      </c>
      <c r="AW272" s="14" t="s">
        <v>42</v>
      </c>
      <c r="AX272" s="14" t="s">
        <v>88</v>
      </c>
      <c r="AY272" s="251" t="s">
        <v>186</v>
      </c>
    </row>
    <row r="273" s="2" customFormat="1" ht="16.5" customHeight="1">
      <c r="A273" s="41"/>
      <c r="B273" s="42"/>
      <c r="C273" s="210" t="s">
        <v>396</v>
      </c>
      <c r="D273" s="210" t="s">
        <v>188</v>
      </c>
      <c r="E273" s="211" t="s">
        <v>732</v>
      </c>
      <c r="F273" s="212" t="s">
        <v>733</v>
      </c>
      <c r="G273" s="213" t="s">
        <v>96</v>
      </c>
      <c r="H273" s="214">
        <v>2.2999999999999998</v>
      </c>
      <c r="I273" s="215"/>
      <c r="J273" s="216">
        <f>ROUND(I273*H273,2)</f>
        <v>0</v>
      </c>
      <c r="K273" s="212" t="s">
        <v>191</v>
      </c>
      <c r="L273" s="47"/>
      <c r="M273" s="217" t="s">
        <v>41</v>
      </c>
      <c r="N273" s="218" t="s">
        <v>51</v>
      </c>
      <c r="O273" s="87"/>
      <c r="P273" s="219">
        <f>O273*H273</f>
        <v>0</v>
      </c>
      <c r="Q273" s="219">
        <v>0.498195</v>
      </c>
      <c r="R273" s="219">
        <f>Q273*H273</f>
        <v>1.1458484999999998</v>
      </c>
      <c r="S273" s="219">
        <v>0</v>
      </c>
      <c r="T273" s="220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1" t="s">
        <v>192</v>
      </c>
      <c r="AT273" s="221" t="s">
        <v>188</v>
      </c>
      <c r="AU273" s="221" t="s">
        <v>90</v>
      </c>
      <c r="AY273" s="19" t="s">
        <v>186</v>
      </c>
      <c r="BE273" s="222">
        <f>IF(N273="základní",J273,0)</f>
        <v>0</v>
      </c>
      <c r="BF273" s="222">
        <f>IF(N273="snížená",J273,0)</f>
        <v>0</v>
      </c>
      <c r="BG273" s="222">
        <f>IF(N273="zákl. přenesená",J273,0)</f>
        <v>0</v>
      </c>
      <c r="BH273" s="222">
        <f>IF(N273="sníž. přenesená",J273,0)</f>
        <v>0</v>
      </c>
      <c r="BI273" s="222">
        <f>IF(N273="nulová",J273,0)</f>
        <v>0</v>
      </c>
      <c r="BJ273" s="19" t="s">
        <v>88</v>
      </c>
      <c r="BK273" s="222">
        <f>ROUND(I273*H273,2)</f>
        <v>0</v>
      </c>
      <c r="BL273" s="19" t="s">
        <v>192</v>
      </c>
      <c r="BM273" s="221" t="s">
        <v>734</v>
      </c>
    </row>
    <row r="274" s="2" customFormat="1">
      <c r="A274" s="41"/>
      <c r="B274" s="42"/>
      <c r="C274" s="43"/>
      <c r="D274" s="223" t="s">
        <v>194</v>
      </c>
      <c r="E274" s="43"/>
      <c r="F274" s="224" t="s">
        <v>735</v>
      </c>
      <c r="G274" s="43"/>
      <c r="H274" s="43"/>
      <c r="I274" s="225"/>
      <c r="J274" s="43"/>
      <c r="K274" s="43"/>
      <c r="L274" s="47"/>
      <c r="M274" s="226"/>
      <c r="N274" s="227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19" t="s">
        <v>194</v>
      </c>
      <c r="AU274" s="19" t="s">
        <v>90</v>
      </c>
    </row>
    <row r="275" s="2" customFormat="1">
      <c r="A275" s="41"/>
      <c r="B275" s="42"/>
      <c r="C275" s="43"/>
      <c r="D275" s="228" t="s">
        <v>196</v>
      </c>
      <c r="E275" s="43"/>
      <c r="F275" s="229" t="s">
        <v>736</v>
      </c>
      <c r="G275" s="43"/>
      <c r="H275" s="43"/>
      <c r="I275" s="225"/>
      <c r="J275" s="43"/>
      <c r="K275" s="43"/>
      <c r="L275" s="47"/>
      <c r="M275" s="226"/>
      <c r="N275" s="227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19" t="s">
        <v>196</v>
      </c>
      <c r="AU275" s="19" t="s">
        <v>90</v>
      </c>
    </row>
    <row r="276" s="13" customFormat="1">
      <c r="A276" s="13"/>
      <c r="B276" s="230"/>
      <c r="C276" s="231"/>
      <c r="D276" s="223" t="s">
        <v>198</v>
      </c>
      <c r="E276" s="232" t="s">
        <v>41</v>
      </c>
      <c r="F276" s="233" t="s">
        <v>737</v>
      </c>
      <c r="G276" s="231"/>
      <c r="H276" s="234">
        <v>2.2999999999999998</v>
      </c>
      <c r="I276" s="235"/>
      <c r="J276" s="231"/>
      <c r="K276" s="231"/>
      <c r="L276" s="236"/>
      <c r="M276" s="237"/>
      <c r="N276" s="238"/>
      <c r="O276" s="238"/>
      <c r="P276" s="238"/>
      <c r="Q276" s="238"/>
      <c r="R276" s="238"/>
      <c r="S276" s="238"/>
      <c r="T276" s="239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0" t="s">
        <v>198</v>
      </c>
      <c r="AU276" s="240" t="s">
        <v>90</v>
      </c>
      <c r="AV276" s="13" t="s">
        <v>90</v>
      </c>
      <c r="AW276" s="13" t="s">
        <v>42</v>
      </c>
      <c r="AX276" s="13" t="s">
        <v>80</v>
      </c>
      <c r="AY276" s="240" t="s">
        <v>186</v>
      </c>
    </row>
    <row r="277" s="14" customFormat="1">
      <c r="A277" s="14"/>
      <c r="B277" s="241"/>
      <c r="C277" s="242"/>
      <c r="D277" s="223" t="s">
        <v>198</v>
      </c>
      <c r="E277" s="243" t="s">
        <v>41</v>
      </c>
      <c r="F277" s="244" t="s">
        <v>200</v>
      </c>
      <c r="G277" s="242"/>
      <c r="H277" s="245">
        <v>2.2999999999999998</v>
      </c>
      <c r="I277" s="246"/>
      <c r="J277" s="242"/>
      <c r="K277" s="242"/>
      <c r="L277" s="247"/>
      <c r="M277" s="248"/>
      <c r="N277" s="249"/>
      <c r="O277" s="249"/>
      <c r="P277" s="249"/>
      <c r="Q277" s="249"/>
      <c r="R277" s="249"/>
      <c r="S277" s="249"/>
      <c r="T277" s="250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1" t="s">
        <v>198</v>
      </c>
      <c r="AU277" s="251" t="s">
        <v>90</v>
      </c>
      <c r="AV277" s="14" t="s">
        <v>192</v>
      </c>
      <c r="AW277" s="14" t="s">
        <v>42</v>
      </c>
      <c r="AX277" s="14" t="s">
        <v>88</v>
      </c>
      <c r="AY277" s="251" t="s">
        <v>186</v>
      </c>
    </row>
    <row r="278" s="2" customFormat="1" ht="16.5" customHeight="1">
      <c r="A278" s="41"/>
      <c r="B278" s="42"/>
      <c r="C278" s="210" t="s">
        <v>403</v>
      </c>
      <c r="D278" s="210" t="s">
        <v>188</v>
      </c>
      <c r="E278" s="211" t="s">
        <v>353</v>
      </c>
      <c r="F278" s="212" t="s">
        <v>354</v>
      </c>
      <c r="G278" s="213" t="s">
        <v>96</v>
      </c>
      <c r="H278" s="214">
        <v>33.200000000000003</v>
      </c>
      <c r="I278" s="215"/>
      <c r="J278" s="216">
        <f>ROUND(I278*H278,2)</f>
        <v>0</v>
      </c>
      <c r="K278" s="212" t="s">
        <v>191</v>
      </c>
      <c r="L278" s="47"/>
      <c r="M278" s="217" t="s">
        <v>41</v>
      </c>
      <c r="N278" s="218" t="s">
        <v>51</v>
      </c>
      <c r="O278" s="87"/>
      <c r="P278" s="219">
        <f>O278*H278</f>
        <v>0</v>
      </c>
      <c r="Q278" s="219">
        <v>0.085650000000000004</v>
      </c>
      <c r="R278" s="219">
        <f>Q278*H278</f>
        <v>2.8435800000000002</v>
      </c>
      <c r="S278" s="219">
        <v>0</v>
      </c>
      <c r="T278" s="220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1" t="s">
        <v>192</v>
      </c>
      <c r="AT278" s="221" t="s">
        <v>188</v>
      </c>
      <c r="AU278" s="221" t="s">
        <v>90</v>
      </c>
      <c r="AY278" s="19" t="s">
        <v>186</v>
      </c>
      <c r="BE278" s="222">
        <f>IF(N278="základní",J278,0)</f>
        <v>0</v>
      </c>
      <c r="BF278" s="222">
        <f>IF(N278="snížená",J278,0)</f>
        <v>0</v>
      </c>
      <c r="BG278" s="222">
        <f>IF(N278="zákl. přenesená",J278,0)</f>
        <v>0</v>
      </c>
      <c r="BH278" s="222">
        <f>IF(N278="sníž. přenesená",J278,0)</f>
        <v>0</v>
      </c>
      <c r="BI278" s="222">
        <f>IF(N278="nulová",J278,0)</f>
        <v>0</v>
      </c>
      <c r="BJ278" s="19" t="s">
        <v>88</v>
      </c>
      <c r="BK278" s="222">
        <f>ROUND(I278*H278,2)</f>
        <v>0</v>
      </c>
      <c r="BL278" s="19" t="s">
        <v>192</v>
      </c>
      <c r="BM278" s="221" t="s">
        <v>738</v>
      </c>
    </row>
    <row r="279" s="2" customFormat="1">
      <c r="A279" s="41"/>
      <c r="B279" s="42"/>
      <c r="C279" s="43"/>
      <c r="D279" s="223" t="s">
        <v>194</v>
      </c>
      <c r="E279" s="43"/>
      <c r="F279" s="224" t="s">
        <v>356</v>
      </c>
      <c r="G279" s="43"/>
      <c r="H279" s="43"/>
      <c r="I279" s="225"/>
      <c r="J279" s="43"/>
      <c r="K279" s="43"/>
      <c r="L279" s="47"/>
      <c r="M279" s="226"/>
      <c r="N279" s="227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19" t="s">
        <v>194</v>
      </c>
      <c r="AU279" s="19" t="s">
        <v>90</v>
      </c>
    </row>
    <row r="280" s="2" customFormat="1">
      <c r="A280" s="41"/>
      <c r="B280" s="42"/>
      <c r="C280" s="43"/>
      <c r="D280" s="228" t="s">
        <v>196</v>
      </c>
      <c r="E280" s="43"/>
      <c r="F280" s="229" t="s">
        <v>357</v>
      </c>
      <c r="G280" s="43"/>
      <c r="H280" s="43"/>
      <c r="I280" s="225"/>
      <c r="J280" s="43"/>
      <c r="K280" s="43"/>
      <c r="L280" s="47"/>
      <c r="M280" s="226"/>
      <c r="N280" s="227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19" t="s">
        <v>196</v>
      </c>
      <c r="AU280" s="19" t="s">
        <v>90</v>
      </c>
    </row>
    <row r="281" s="13" customFormat="1">
      <c r="A281" s="13"/>
      <c r="B281" s="230"/>
      <c r="C281" s="231"/>
      <c r="D281" s="223" t="s">
        <v>198</v>
      </c>
      <c r="E281" s="232" t="s">
        <v>581</v>
      </c>
      <c r="F281" s="233" t="s">
        <v>739</v>
      </c>
      <c r="G281" s="231"/>
      <c r="H281" s="234">
        <v>33.200000000000003</v>
      </c>
      <c r="I281" s="235"/>
      <c r="J281" s="231"/>
      <c r="K281" s="231"/>
      <c r="L281" s="236"/>
      <c r="M281" s="237"/>
      <c r="N281" s="238"/>
      <c r="O281" s="238"/>
      <c r="P281" s="238"/>
      <c r="Q281" s="238"/>
      <c r="R281" s="238"/>
      <c r="S281" s="238"/>
      <c r="T281" s="239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0" t="s">
        <v>198</v>
      </c>
      <c r="AU281" s="240" t="s">
        <v>90</v>
      </c>
      <c r="AV281" s="13" t="s">
        <v>90</v>
      </c>
      <c r="AW281" s="13" t="s">
        <v>42</v>
      </c>
      <c r="AX281" s="13" t="s">
        <v>80</v>
      </c>
      <c r="AY281" s="240" t="s">
        <v>186</v>
      </c>
    </row>
    <row r="282" s="14" customFormat="1">
      <c r="A282" s="14"/>
      <c r="B282" s="241"/>
      <c r="C282" s="242"/>
      <c r="D282" s="223" t="s">
        <v>198</v>
      </c>
      <c r="E282" s="243" t="s">
        <v>41</v>
      </c>
      <c r="F282" s="244" t="s">
        <v>200</v>
      </c>
      <c r="G282" s="242"/>
      <c r="H282" s="245">
        <v>33.200000000000003</v>
      </c>
      <c r="I282" s="246"/>
      <c r="J282" s="242"/>
      <c r="K282" s="242"/>
      <c r="L282" s="247"/>
      <c r="M282" s="248"/>
      <c r="N282" s="249"/>
      <c r="O282" s="249"/>
      <c r="P282" s="249"/>
      <c r="Q282" s="249"/>
      <c r="R282" s="249"/>
      <c r="S282" s="249"/>
      <c r="T282" s="250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1" t="s">
        <v>198</v>
      </c>
      <c r="AU282" s="251" t="s">
        <v>90</v>
      </c>
      <c r="AV282" s="14" t="s">
        <v>192</v>
      </c>
      <c r="AW282" s="14" t="s">
        <v>42</v>
      </c>
      <c r="AX282" s="14" t="s">
        <v>88</v>
      </c>
      <c r="AY282" s="251" t="s">
        <v>186</v>
      </c>
    </row>
    <row r="283" s="2" customFormat="1" ht="16.5" customHeight="1">
      <c r="A283" s="41"/>
      <c r="B283" s="42"/>
      <c r="C283" s="262" t="s">
        <v>410</v>
      </c>
      <c r="D283" s="262" t="s">
        <v>295</v>
      </c>
      <c r="E283" s="263" t="s">
        <v>361</v>
      </c>
      <c r="F283" s="264" t="s">
        <v>362</v>
      </c>
      <c r="G283" s="265" t="s">
        <v>96</v>
      </c>
      <c r="H283" s="266">
        <v>34.859999999999999</v>
      </c>
      <c r="I283" s="267"/>
      <c r="J283" s="268">
        <f>ROUND(I283*H283,2)</f>
        <v>0</v>
      </c>
      <c r="K283" s="264" t="s">
        <v>191</v>
      </c>
      <c r="L283" s="269"/>
      <c r="M283" s="270" t="s">
        <v>41</v>
      </c>
      <c r="N283" s="271" t="s">
        <v>51</v>
      </c>
      <c r="O283" s="87"/>
      <c r="P283" s="219">
        <f>O283*H283</f>
        <v>0</v>
      </c>
      <c r="Q283" s="219">
        <v>0.17599999999999999</v>
      </c>
      <c r="R283" s="219">
        <f>Q283*H283</f>
        <v>6.1353599999999995</v>
      </c>
      <c r="S283" s="219">
        <v>0</v>
      </c>
      <c r="T283" s="22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1" t="s">
        <v>245</v>
      </c>
      <c r="AT283" s="221" t="s">
        <v>295</v>
      </c>
      <c r="AU283" s="221" t="s">
        <v>90</v>
      </c>
      <c r="AY283" s="19" t="s">
        <v>186</v>
      </c>
      <c r="BE283" s="222">
        <f>IF(N283="základní",J283,0)</f>
        <v>0</v>
      </c>
      <c r="BF283" s="222">
        <f>IF(N283="snížená",J283,0)</f>
        <v>0</v>
      </c>
      <c r="BG283" s="222">
        <f>IF(N283="zákl. přenesená",J283,0)</f>
        <v>0</v>
      </c>
      <c r="BH283" s="222">
        <f>IF(N283="sníž. přenesená",J283,0)</f>
        <v>0</v>
      </c>
      <c r="BI283" s="222">
        <f>IF(N283="nulová",J283,0)</f>
        <v>0</v>
      </c>
      <c r="BJ283" s="19" t="s">
        <v>88</v>
      </c>
      <c r="BK283" s="222">
        <f>ROUND(I283*H283,2)</f>
        <v>0</v>
      </c>
      <c r="BL283" s="19" t="s">
        <v>192</v>
      </c>
      <c r="BM283" s="221" t="s">
        <v>740</v>
      </c>
    </row>
    <row r="284" s="2" customFormat="1">
      <c r="A284" s="41"/>
      <c r="B284" s="42"/>
      <c r="C284" s="43"/>
      <c r="D284" s="223" t="s">
        <v>194</v>
      </c>
      <c r="E284" s="43"/>
      <c r="F284" s="224" t="s">
        <v>362</v>
      </c>
      <c r="G284" s="43"/>
      <c r="H284" s="43"/>
      <c r="I284" s="225"/>
      <c r="J284" s="43"/>
      <c r="K284" s="43"/>
      <c r="L284" s="47"/>
      <c r="M284" s="226"/>
      <c r="N284" s="227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19" t="s">
        <v>194</v>
      </c>
      <c r="AU284" s="19" t="s">
        <v>90</v>
      </c>
    </row>
    <row r="285" s="2" customFormat="1">
      <c r="A285" s="41"/>
      <c r="B285" s="42"/>
      <c r="C285" s="43"/>
      <c r="D285" s="223" t="s">
        <v>320</v>
      </c>
      <c r="E285" s="43"/>
      <c r="F285" s="272" t="s">
        <v>346</v>
      </c>
      <c r="G285" s="43"/>
      <c r="H285" s="43"/>
      <c r="I285" s="225"/>
      <c r="J285" s="43"/>
      <c r="K285" s="43"/>
      <c r="L285" s="47"/>
      <c r="M285" s="226"/>
      <c r="N285" s="227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19" t="s">
        <v>320</v>
      </c>
      <c r="AU285" s="19" t="s">
        <v>90</v>
      </c>
    </row>
    <row r="286" s="13" customFormat="1">
      <c r="A286" s="13"/>
      <c r="B286" s="230"/>
      <c r="C286" s="231"/>
      <c r="D286" s="223" t="s">
        <v>198</v>
      </c>
      <c r="E286" s="232" t="s">
        <v>41</v>
      </c>
      <c r="F286" s="233" t="s">
        <v>741</v>
      </c>
      <c r="G286" s="231"/>
      <c r="H286" s="234">
        <v>34.859999999999999</v>
      </c>
      <c r="I286" s="235"/>
      <c r="J286" s="231"/>
      <c r="K286" s="231"/>
      <c r="L286" s="236"/>
      <c r="M286" s="237"/>
      <c r="N286" s="238"/>
      <c r="O286" s="238"/>
      <c r="P286" s="238"/>
      <c r="Q286" s="238"/>
      <c r="R286" s="238"/>
      <c r="S286" s="238"/>
      <c r="T286" s="23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0" t="s">
        <v>198</v>
      </c>
      <c r="AU286" s="240" t="s">
        <v>90</v>
      </c>
      <c r="AV286" s="13" t="s">
        <v>90</v>
      </c>
      <c r="AW286" s="13" t="s">
        <v>42</v>
      </c>
      <c r="AX286" s="13" t="s">
        <v>80</v>
      </c>
      <c r="AY286" s="240" t="s">
        <v>186</v>
      </c>
    </row>
    <row r="287" s="14" customFormat="1">
      <c r="A287" s="14"/>
      <c r="B287" s="241"/>
      <c r="C287" s="242"/>
      <c r="D287" s="223" t="s">
        <v>198</v>
      </c>
      <c r="E287" s="243" t="s">
        <v>41</v>
      </c>
      <c r="F287" s="244" t="s">
        <v>200</v>
      </c>
      <c r="G287" s="242"/>
      <c r="H287" s="245">
        <v>34.859999999999999</v>
      </c>
      <c r="I287" s="246"/>
      <c r="J287" s="242"/>
      <c r="K287" s="242"/>
      <c r="L287" s="247"/>
      <c r="M287" s="248"/>
      <c r="N287" s="249"/>
      <c r="O287" s="249"/>
      <c r="P287" s="249"/>
      <c r="Q287" s="249"/>
      <c r="R287" s="249"/>
      <c r="S287" s="249"/>
      <c r="T287" s="250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1" t="s">
        <v>198</v>
      </c>
      <c r="AU287" s="251" t="s">
        <v>90</v>
      </c>
      <c r="AV287" s="14" t="s">
        <v>192</v>
      </c>
      <c r="AW287" s="14" t="s">
        <v>42</v>
      </c>
      <c r="AX287" s="14" t="s">
        <v>88</v>
      </c>
      <c r="AY287" s="251" t="s">
        <v>186</v>
      </c>
    </row>
    <row r="288" s="12" customFormat="1" ht="22.8" customHeight="1">
      <c r="A288" s="12"/>
      <c r="B288" s="194"/>
      <c r="C288" s="195"/>
      <c r="D288" s="196" t="s">
        <v>79</v>
      </c>
      <c r="E288" s="208" t="s">
        <v>245</v>
      </c>
      <c r="F288" s="208" t="s">
        <v>376</v>
      </c>
      <c r="G288" s="195"/>
      <c r="H288" s="195"/>
      <c r="I288" s="198"/>
      <c r="J288" s="209">
        <f>BK288</f>
        <v>0</v>
      </c>
      <c r="K288" s="195"/>
      <c r="L288" s="200"/>
      <c r="M288" s="201"/>
      <c r="N288" s="202"/>
      <c r="O288" s="202"/>
      <c r="P288" s="203">
        <f>SUM(P289:P334)</f>
        <v>0</v>
      </c>
      <c r="Q288" s="202"/>
      <c r="R288" s="203">
        <f>SUM(R289:R334)</f>
        <v>10.141864943999998</v>
      </c>
      <c r="S288" s="202"/>
      <c r="T288" s="204">
        <f>SUM(T289:T334)</f>
        <v>8.2999999999999989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05" t="s">
        <v>88</v>
      </c>
      <c r="AT288" s="206" t="s">
        <v>79</v>
      </c>
      <c r="AU288" s="206" t="s">
        <v>88</v>
      </c>
      <c r="AY288" s="205" t="s">
        <v>186</v>
      </c>
      <c r="BK288" s="207">
        <f>SUM(BK289:BK334)</f>
        <v>0</v>
      </c>
    </row>
    <row r="289" s="2" customFormat="1" ht="16.5" customHeight="1">
      <c r="A289" s="41"/>
      <c r="B289" s="42"/>
      <c r="C289" s="210" t="s">
        <v>418</v>
      </c>
      <c r="D289" s="210" t="s">
        <v>188</v>
      </c>
      <c r="E289" s="211" t="s">
        <v>742</v>
      </c>
      <c r="F289" s="212" t="s">
        <v>743</v>
      </c>
      <c r="G289" s="213" t="s">
        <v>134</v>
      </c>
      <c r="H289" s="214">
        <v>3.75</v>
      </c>
      <c r="I289" s="215"/>
      <c r="J289" s="216">
        <f>ROUND(I289*H289,2)</f>
        <v>0</v>
      </c>
      <c r="K289" s="212" t="s">
        <v>191</v>
      </c>
      <c r="L289" s="47"/>
      <c r="M289" s="217" t="s">
        <v>41</v>
      </c>
      <c r="N289" s="218" t="s">
        <v>51</v>
      </c>
      <c r="O289" s="87"/>
      <c r="P289" s="219">
        <f>O289*H289</f>
        <v>0</v>
      </c>
      <c r="Q289" s="219">
        <v>0</v>
      </c>
      <c r="R289" s="219">
        <f>Q289*H289</f>
        <v>0</v>
      </c>
      <c r="S289" s="219">
        <v>1.76</v>
      </c>
      <c r="T289" s="220">
        <f>S289*H289</f>
        <v>6.5999999999999996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1" t="s">
        <v>192</v>
      </c>
      <c r="AT289" s="221" t="s">
        <v>188</v>
      </c>
      <c r="AU289" s="221" t="s">
        <v>90</v>
      </c>
      <c r="AY289" s="19" t="s">
        <v>186</v>
      </c>
      <c r="BE289" s="222">
        <f>IF(N289="základní",J289,0)</f>
        <v>0</v>
      </c>
      <c r="BF289" s="222">
        <f>IF(N289="snížená",J289,0)</f>
        <v>0</v>
      </c>
      <c r="BG289" s="222">
        <f>IF(N289="zákl. přenesená",J289,0)</f>
        <v>0</v>
      </c>
      <c r="BH289" s="222">
        <f>IF(N289="sníž. přenesená",J289,0)</f>
        <v>0</v>
      </c>
      <c r="BI289" s="222">
        <f>IF(N289="nulová",J289,0)</f>
        <v>0</v>
      </c>
      <c r="BJ289" s="19" t="s">
        <v>88</v>
      </c>
      <c r="BK289" s="222">
        <f>ROUND(I289*H289,2)</f>
        <v>0</v>
      </c>
      <c r="BL289" s="19" t="s">
        <v>192</v>
      </c>
      <c r="BM289" s="221" t="s">
        <v>744</v>
      </c>
    </row>
    <row r="290" s="2" customFormat="1">
      <c r="A290" s="41"/>
      <c r="B290" s="42"/>
      <c r="C290" s="43"/>
      <c r="D290" s="223" t="s">
        <v>194</v>
      </c>
      <c r="E290" s="43"/>
      <c r="F290" s="224" t="s">
        <v>745</v>
      </c>
      <c r="G290" s="43"/>
      <c r="H290" s="43"/>
      <c r="I290" s="225"/>
      <c r="J290" s="43"/>
      <c r="K290" s="43"/>
      <c r="L290" s="47"/>
      <c r="M290" s="226"/>
      <c r="N290" s="227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19" t="s">
        <v>194</v>
      </c>
      <c r="AU290" s="19" t="s">
        <v>90</v>
      </c>
    </row>
    <row r="291" s="2" customFormat="1">
      <c r="A291" s="41"/>
      <c r="B291" s="42"/>
      <c r="C291" s="43"/>
      <c r="D291" s="228" t="s">
        <v>196</v>
      </c>
      <c r="E291" s="43"/>
      <c r="F291" s="229" t="s">
        <v>746</v>
      </c>
      <c r="G291" s="43"/>
      <c r="H291" s="43"/>
      <c r="I291" s="225"/>
      <c r="J291" s="43"/>
      <c r="K291" s="43"/>
      <c r="L291" s="47"/>
      <c r="M291" s="226"/>
      <c r="N291" s="227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19" t="s">
        <v>196</v>
      </c>
      <c r="AU291" s="19" t="s">
        <v>90</v>
      </c>
    </row>
    <row r="292" s="13" customFormat="1">
      <c r="A292" s="13"/>
      <c r="B292" s="230"/>
      <c r="C292" s="231"/>
      <c r="D292" s="223" t="s">
        <v>198</v>
      </c>
      <c r="E292" s="232" t="s">
        <v>41</v>
      </c>
      <c r="F292" s="233" t="s">
        <v>747</v>
      </c>
      <c r="G292" s="231"/>
      <c r="H292" s="234">
        <v>3</v>
      </c>
      <c r="I292" s="235"/>
      <c r="J292" s="231"/>
      <c r="K292" s="231"/>
      <c r="L292" s="236"/>
      <c r="M292" s="237"/>
      <c r="N292" s="238"/>
      <c r="O292" s="238"/>
      <c r="P292" s="238"/>
      <c r="Q292" s="238"/>
      <c r="R292" s="238"/>
      <c r="S292" s="238"/>
      <c r="T292" s="239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0" t="s">
        <v>198</v>
      </c>
      <c r="AU292" s="240" t="s">
        <v>90</v>
      </c>
      <c r="AV292" s="13" t="s">
        <v>90</v>
      </c>
      <c r="AW292" s="13" t="s">
        <v>42</v>
      </c>
      <c r="AX292" s="13" t="s">
        <v>80</v>
      </c>
      <c r="AY292" s="240" t="s">
        <v>186</v>
      </c>
    </row>
    <row r="293" s="13" customFormat="1">
      <c r="A293" s="13"/>
      <c r="B293" s="230"/>
      <c r="C293" s="231"/>
      <c r="D293" s="223" t="s">
        <v>198</v>
      </c>
      <c r="E293" s="232" t="s">
        <v>41</v>
      </c>
      <c r="F293" s="233" t="s">
        <v>748</v>
      </c>
      <c r="G293" s="231"/>
      <c r="H293" s="234">
        <v>0.75</v>
      </c>
      <c r="I293" s="235"/>
      <c r="J293" s="231"/>
      <c r="K293" s="231"/>
      <c r="L293" s="236"/>
      <c r="M293" s="237"/>
      <c r="N293" s="238"/>
      <c r="O293" s="238"/>
      <c r="P293" s="238"/>
      <c r="Q293" s="238"/>
      <c r="R293" s="238"/>
      <c r="S293" s="238"/>
      <c r="T293" s="239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0" t="s">
        <v>198</v>
      </c>
      <c r="AU293" s="240" t="s">
        <v>90</v>
      </c>
      <c r="AV293" s="13" t="s">
        <v>90</v>
      </c>
      <c r="AW293" s="13" t="s">
        <v>42</v>
      </c>
      <c r="AX293" s="13" t="s">
        <v>80</v>
      </c>
      <c r="AY293" s="240" t="s">
        <v>186</v>
      </c>
    </row>
    <row r="294" s="14" customFormat="1">
      <c r="A294" s="14"/>
      <c r="B294" s="241"/>
      <c r="C294" s="242"/>
      <c r="D294" s="223" t="s">
        <v>198</v>
      </c>
      <c r="E294" s="243" t="s">
        <v>41</v>
      </c>
      <c r="F294" s="244" t="s">
        <v>200</v>
      </c>
      <c r="G294" s="242"/>
      <c r="H294" s="245">
        <v>3.75</v>
      </c>
      <c r="I294" s="246"/>
      <c r="J294" s="242"/>
      <c r="K294" s="242"/>
      <c r="L294" s="247"/>
      <c r="M294" s="248"/>
      <c r="N294" s="249"/>
      <c r="O294" s="249"/>
      <c r="P294" s="249"/>
      <c r="Q294" s="249"/>
      <c r="R294" s="249"/>
      <c r="S294" s="249"/>
      <c r="T294" s="250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1" t="s">
        <v>198</v>
      </c>
      <c r="AU294" s="251" t="s">
        <v>90</v>
      </c>
      <c r="AV294" s="14" t="s">
        <v>192</v>
      </c>
      <c r="AW294" s="14" t="s">
        <v>42</v>
      </c>
      <c r="AX294" s="14" t="s">
        <v>88</v>
      </c>
      <c r="AY294" s="251" t="s">
        <v>186</v>
      </c>
    </row>
    <row r="295" s="2" customFormat="1" ht="16.5" customHeight="1">
      <c r="A295" s="41"/>
      <c r="B295" s="42"/>
      <c r="C295" s="210" t="s">
        <v>425</v>
      </c>
      <c r="D295" s="210" t="s">
        <v>188</v>
      </c>
      <c r="E295" s="211" t="s">
        <v>749</v>
      </c>
      <c r="F295" s="212" t="s">
        <v>750</v>
      </c>
      <c r="G295" s="213" t="s">
        <v>134</v>
      </c>
      <c r="H295" s="214">
        <v>1.75</v>
      </c>
      <c r="I295" s="215"/>
      <c r="J295" s="216">
        <f>ROUND(I295*H295,2)</f>
        <v>0</v>
      </c>
      <c r="K295" s="212" t="s">
        <v>191</v>
      </c>
      <c r="L295" s="47"/>
      <c r="M295" s="217" t="s">
        <v>41</v>
      </c>
      <c r="N295" s="218" t="s">
        <v>51</v>
      </c>
      <c r="O295" s="87"/>
      <c r="P295" s="219">
        <f>O295*H295</f>
        <v>0</v>
      </c>
      <c r="Q295" s="219">
        <v>0</v>
      </c>
      <c r="R295" s="219">
        <f>Q295*H295</f>
        <v>0</v>
      </c>
      <c r="S295" s="219">
        <v>0.59999999999999998</v>
      </c>
      <c r="T295" s="220">
        <f>S295*H295</f>
        <v>1.05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1" t="s">
        <v>192</v>
      </c>
      <c r="AT295" s="221" t="s">
        <v>188</v>
      </c>
      <c r="AU295" s="221" t="s">
        <v>90</v>
      </c>
      <c r="AY295" s="19" t="s">
        <v>186</v>
      </c>
      <c r="BE295" s="222">
        <f>IF(N295="základní",J295,0)</f>
        <v>0</v>
      </c>
      <c r="BF295" s="222">
        <f>IF(N295="snížená",J295,0)</f>
        <v>0</v>
      </c>
      <c r="BG295" s="222">
        <f>IF(N295="zákl. přenesená",J295,0)</f>
        <v>0</v>
      </c>
      <c r="BH295" s="222">
        <f>IF(N295="sníž. přenesená",J295,0)</f>
        <v>0</v>
      </c>
      <c r="BI295" s="222">
        <f>IF(N295="nulová",J295,0)</f>
        <v>0</v>
      </c>
      <c r="BJ295" s="19" t="s">
        <v>88</v>
      </c>
      <c r="BK295" s="222">
        <f>ROUND(I295*H295,2)</f>
        <v>0</v>
      </c>
      <c r="BL295" s="19" t="s">
        <v>192</v>
      </c>
      <c r="BM295" s="221" t="s">
        <v>751</v>
      </c>
    </row>
    <row r="296" s="2" customFormat="1">
      <c r="A296" s="41"/>
      <c r="B296" s="42"/>
      <c r="C296" s="43"/>
      <c r="D296" s="223" t="s">
        <v>194</v>
      </c>
      <c r="E296" s="43"/>
      <c r="F296" s="224" t="s">
        <v>752</v>
      </c>
      <c r="G296" s="43"/>
      <c r="H296" s="43"/>
      <c r="I296" s="225"/>
      <c r="J296" s="43"/>
      <c r="K296" s="43"/>
      <c r="L296" s="47"/>
      <c r="M296" s="226"/>
      <c r="N296" s="227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19" t="s">
        <v>194</v>
      </c>
      <c r="AU296" s="19" t="s">
        <v>90</v>
      </c>
    </row>
    <row r="297" s="2" customFormat="1">
      <c r="A297" s="41"/>
      <c r="B297" s="42"/>
      <c r="C297" s="43"/>
      <c r="D297" s="228" t="s">
        <v>196</v>
      </c>
      <c r="E297" s="43"/>
      <c r="F297" s="229" t="s">
        <v>753</v>
      </c>
      <c r="G297" s="43"/>
      <c r="H297" s="43"/>
      <c r="I297" s="225"/>
      <c r="J297" s="43"/>
      <c r="K297" s="43"/>
      <c r="L297" s="47"/>
      <c r="M297" s="226"/>
      <c r="N297" s="227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19" t="s">
        <v>196</v>
      </c>
      <c r="AU297" s="19" t="s">
        <v>90</v>
      </c>
    </row>
    <row r="298" s="13" customFormat="1">
      <c r="A298" s="13"/>
      <c r="B298" s="230"/>
      <c r="C298" s="231"/>
      <c r="D298" s="223" t="s">
        <v>198</v>
      </c>
      <c r="E298" s="232" t="s">
        <v>41</v>
      </c>
      <c r="F298" s="233" t="s">
        <v>754</v>
      </c>
      <c r="G298" s="231"/>
      <c r="H298" s="234">
        <v>1.75</v>
      </c>
      <c r="I298" s="235"/>
      <c r="J298" s="231"/>
      <c r="K298" s="231"/>
      <c r="L298" s="236"/>
      <c r="M298" s="237"/>
      <c r="N298" s="238"/>
      <c r="O298" s="238"/>
      <c r="P298" s="238"/>
      <c r="Q298" s="238"/>
      <c r="R298" s="238"/>
      <c r="S298" s="238"/>
      <c r="T298" s="239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0" t="s">
        <v>198</v>
      </c>
      <c r="AU298" s="240" t="s">
        <v>90</v>
      </c>
      <c r="AV298" s="13" t="s">
        <v>90</v>
      </c>
      <c r="AW298" s="13" t="s">
        <v>42</v>
      </c>
      <c r="AX298" s="13" t="s">
        <v>80</v>
      </c>
      <c r="AY298" s="240" t="s">
        <v>186</v>
      </c>
    </row>
    <row r="299" s="14" customFormat="1">
      <c r="A299" s="14"/>
      <c r="B299" s="241"/>
      <c r="C299" s="242"/>
      <c r="D299" s="223" t="s">
        <v>198</v>
      </c>
      <c r="E299" s="243" t="s">
        <v>41</v>
      </c>
      <c r="F299" s="244" t="s">
        <v>200</v>
      </c>
      <c r="G299" s="242"/>
      <c r="H299" s="245">
        <v>1.75</v>
      </c>
      <c r="I299" s="246"/>
      <c r="J299" s="242"/>
      <c r="K299" s="242"/>
      <c r="L299" s="247"/>
      <c r="M299" s="248"/>
      <c r="N299" s="249"/>
      <c r="O299" s="249"/>
      <c r="P299" s="249"/>
      <c r="Q299" s="249"/>
      <c r="R299" s="249"/>
      <c r="S299" s="249"/>
      <c r="T299" s="250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1" t="s">
        <v>198</v>
      </c>
      <c r="AU299" s="251" t="s">
        <v>90</v>
      </c>
      <c r="AV299" s="14" t="s">
        <v>192</v>
      </c>
      <c r="AW299" s="14" t="s">
        <v>42</v>
      </c>
      <c r="AX299" s="14" t="s">
        <v>88</v>
      </c>
      <c r="AY299" s="251" t="s">
        <v>186</v>
      </c>
    </row>
    <row r="300" s="2" customFormat="1" ht="21.75" customHeight="1">
      <c r="A300" s="41"/>
      <c r="B300" s="42"/>
      <c r="C300" s="210" t="s">
        <v>432</v>
      </c>
      <c r="D300" s="210" t="s">
        <v>188</v>
      </c>
      <c r="E300" s="211" t="s">
        <v>755</v>
      </c>
      <c r="F300" s="212" t="s">
        <v>756</v>
      </c>
      <c r="G300" s="213" t="s">
        <v>373</v>
      </c>
      <c r="H300" s="214">
        <v>1</v>
      </c>
      <c r="I300" s="215"/>
      <c r="J300" s="216">
        <f>ROUND(I300*H300,2)</f>
        <v>0</v>
      </c>
      <c r="K300" s="212" t="s">
        <v>191</v>
      </c>
      <c r="L300" s="47"/>
      <c r="M300" s="217" t="s">
        <v>41</v>
      </c>
      <c r="N300" s="218" t="s">
        <v>51</v>
      </c>
      <c r="O300" s="87"/>
      <c r="P300" s="219">
        <f>O300*H300</f>
        <v>0</v>
      </c>
      <c r="Q300" s="219">
        <v>2.1167649439999998</v>
      </c>
      <c r="R300" s="219">
        <f>Q300*H300</f>
        <v>2.1167649439999998</v>
      </c>
      <c r="S300" s="219">
        <v>0</v>
      </c>
      <c r="T300" s="22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1" t="s">
        <v>192</v>
      </c>
      <c r="AT300" s="221" t="s">
        <v>188</v>
      </c>
      <c r="AU300" s="221" t="s">
        <v>90</v>
      </c>
      <c r="AY300" s="19" t="s">
        <v>186</v>
      </c>
      <c r="BE300" s="222">
        <f>IF(N300="základní",J300,0)</f>
        <v>0</v>
      </c>
      <c r="BF300" s="222">
        <f>IF(N300="snížená",J300,0)</f>
        <v>0</v>
      </c>
      <c r="BG300" s="222">
        <f>IF(N300="zákl. přenesená",J300,0)</f>
        <v>0</v>
      </c>
      <c r="BH300" s="222">
        <f>IF(N300="sníž. přenesená",J300,0)</f>
        <v>0</v>
      </c>
      <c r="BI300" s="222">
        <f>IF(N300="nulová",J300,0)</f>
        <v>0</v>
      </c>
      <c r="BJ300" s="19" t="s">
        <v>88</v>
      </c>
      <c r="BK300" s="222">
        <f>ROUND(I300*H300,2)</f>
        <v>0</v>
      </c>
      <c r="BL300" s="19" t="s">
        <v>192</v>
      </c>
      <c r="BM300" s="221" t="s">
        <v>757</v>
      </c>
    </row>
    <row r="301" s="2" customFormat="1">
      <c r="A301" s="41"/>
      <c r="B301" s="42"/>
      <c r="C301" s="43"/>
      <c r="D301" s="223" t="s">
        <v>194</v>
      </c>
      <c r="E301" s="43"/>
      <c r="F301" s="224" t="s">
        <v>758</v>
      </c>
      <c r="G301" s="43"/>
      <c r="H301" s="43"/>
      <c r="I301" s="225"/>
      <c r="J301" s="43"/>
      <c r="K301" s="43"/>
      <c r="L301" s="47"/>
      <c r="M301" s="226"/>
      <c r="N301" s="227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19" t="s">
        <v>194</v>
      </c>
      <c r="AU301" s="19" t="s">
        <v>90</v>
      </c>
    </row>
    <row r="302" s="2" customFormat="1">
      <c r="A302" s="41"/>
      <c r="B302" s="42"/>
      <c r="C302" s="43"/>
      <c r="D302" s="228" t="s">
        <v>196</v>
      </c>
      <c r="E302" s="43"/>
      <c r="F302" s="229" t="s">
        <v>759</v>
      </c>
      <c r="G302" s="43"/>
      <c r="H302" s="43"/>
      <c r="I302" s="225"/>
      <c r="J302" s="43"/>
      <c r="K302" s="43"/>
      <c r="L302" s="47"/>
      <c r="M302" s="226"/>
      <c r="N302" s="227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19" t="s">
        <v>196</v>
      </c>
      <c r="AU302" s="19" t="s">
        <v>90</v>
      </c>
    </row>
    <row r="303" s="13" customFormat="1">
      <c r="A303" s="13"/>
      <c r="B303" s="230"/>
      <c r="C303" s="231"/>
      <c r="D303" s="223" t="s">
        <v>198</v>
      </c>
      <c r="E303" s="232" t="s">
        <v>41</v>
      </c>
      <c r="F303" s="233" t="s">
        <v>760</v>
      </c>
      <c r="G303" s="231"/>
      <c r="H303" s="234">
        <v>1</v>
      </c>
      <c r="I303" s="235"/>
      <c r="J303" s="231"/>
      <c r="K303" s="231"/>
      <c r="L303" s="236"/>
      <c r="M303" s="237"/>
      <c r="N303" s="238"/>
      <c r="O303" s="238"/>
      <c r="P303" s="238"/>
      <c r="Q303" s="238"/>
      <c r="R303" s="238"/>
      <c r="S303" s="238"/>
      <c r="T303" s="239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0" t="s">
        <v>198</v>
      </c>
      <c r="AU303" s="240" t="s">
        <v>90</v>
      </c>
      <c r="AV303" s="13" t="s">
        <v>90</v>
      </c>
      <c r="AW303" s="13" t="s">
        <v>42</v>
      </c>
      <c r="AX303" s="13" t="s">
        <v>88</v>
      </c>
      <c r="AY303" s="240" t="s">
        <v>186</v>
      </c>
    </row>
    <row r="304" s="2" customFormat="1" ht="16.5" customHeight="1">
      <c r="A304" s="41"/>
      <c r="B304" s="42"/>
      <c r="C304" s="262" t="s">
        <v>438</v>
      </c>
      <c r="D304" s="262" t="s">
        <v>295</v>
      </c>
      <c r="E304" s="263" t="s">
        <v>761</v>
      </c>
      <c r="F304" s="264" t="s">
        <v>762</v>
      </c>
      <c r="G304" s="265" t="s">
        <v>373</v>
      </c>
      <c r="H304" s="266">
        <v>1</v>
      </c>
      <c r="I304" s="267"/>
      <c r="J304" s="268">
        <f>ROUND(I304*H304,2)</f>
        <v>0</v>
      </c>
      <c r="K304" s="264" t="s">
        <v>41</v>
      </c>
      <c r="L304" s="269"/>
      <c r="M304" s="270" t="s">
        <v>41</v>
      </c>
      <c r="N304" s="271" t="s">
        <v>51</v>
      </c>
      <c r="O304" s="87"/>
      <c r="P304" s="219">
        <f>O304*H304</f>
        <v>0</v>
      </c>
      <c r="Q304" s="219">
        <v>2.9399999999999999</v>
      </c>
      <c r="R304" s="219">
        <f>Q304*H304</f>
        <v>2.9399999999999999</v>
      </c>
      <c r="S304" s="219">
        <v>0</v>
      </c>
      <c r="T304" s="220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1" t="s">
        <v>245</v>
      </c>
      <c r="AT304" s="221" t="s">
        <v>295</v>
      </c>
      <c r="AU304" s="221" t="s">
        <v>90</v>
      </c>
      <c r="AY304" s="19" t="s">
        <v>186</v>
      </c>
      <c r="BE304" s="222">
        <f>IF(N304="základní",J304,0)</f>
        <v>0</v>
      </c>
      <c r="BF304" s="222">
        <f>IF(N304="snížená",J304,0)</f>
        <v>0</v>
      </c>
      <c r="BG304" s="222">
        <f>IF(N304="zákl. přenesená",J304,0)</f>
        <v>0</v>
      </c>
      <c r="BH304" s="222">
        <f>IF(N304="sníž. přenesená",J304,0)</f>
        <v>0</v>
      </c>
      <c r="BI304" s="222">
        <f>IF(N304="nulová",J304,0)</f>
        <v>0</v>
      </c>
      <c r="BJ304" s="19" t="s">
        <v>88</v>
      </c>
      <c r="BK304" s="222">
        <f>ROUND(I304*H304,2)</f>
        <v>0</v>
      </c>
      <c r="BL304" s="19" t="s">
        <v>192</v>
      </c>
      <c r="BM304" s="221" t="s">
        <v>763</v>
      </c>
    </row>
    <row r="305" s="2" customFormat="1">
      <c r="A305" s="41"/>
      <c r="B305" s="42"/>
      <c r="C305" s="43"/>
      <c r="D305" s="223" t="s">
        <v>194</v>
      </c>
      <c r="E305" s="43"/>
      <c r="F305" s="224" t="s">
        <v>764</v>
      </c>
      <c r="G305" s="43"/>
      <c r="H305" s="43"/>
      <c r="I305" s="225"/>
      <c r="J305" s="43"/>
      <c r="K305" s="43"/>
      <c r="L305" s="47"/>
      <c r="M305" s="226"/>
      <c r="N305" s="227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19" t="s">
        <v>194</v>
      </c>
      <c r="AU305" s="19" t="s">
        <v>90</v>
      </c>
    </row>
    <row r="306" s="13" customFormat="1">
      <c r="A306" s="13"/>
      <c r="B306" s="230"/>
      <c r="C306" s="231"/>
      <c r="D306" s="223" t="s">
        <v>198</v>
      </c>
      <c r="E306" s="232" t="s">
        <v>41</v>
      </c>
      <c r="F306" s="233" t="s">
        <v>760</v>
      </c>
      <c r="G306" s="231"/>
      <c r="H306" s="234">
        <v>1</v>
      </c>
      <c r="I306" s="235"/>
      <c r="J306" s="231"/>
      <c r="K306" s="231"/>
      <c r="L306" s="236"/>
      <c r="M306" s="237"/>
      <c r="N306" s="238"/>
      <c r="O306" s="238"/>
      <c r="P306" s="238"/>
      <c r="Q306" s="238"/>
      <c r="R306" s="238"/>
      <c r="S306" s="238"/>
      <c r="T306" s="239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0" t="s">
        <v>198</v>
      </c>
      <c r="AU306" s="240" t="s">
        <v>90</v>
      </c>
      <c r="AV306" s="13" t="s">
        <v>90</v>
      </c>
      <c r="AW306" s="13" t="s">
        <v>42</v>
      </c>
      <c r="AX306" s="13" t="s">
        <v>88</v>
      </c>
      <c r="AY306" s="240" t="s">
        <v>186</v>
      </c>
    </row>
    <row r="307" s="2" customFormat="1" ht="16.5" customHeight="1">
      <c r="A307" s="41"/>
      <c r="B307" s="42"/>
      <c r="C307" s="210" t="s">
        <v>444</v>
      </c>
      <c r="D307" s="210" t="s">
        <v>188</v>
      </c>
      <c r="E307" s="211" t="s">
        <v>765</v>
      </c>
      <c r="F307" s="212" t="s">
        <v>766</v>
      </c>
      <c r="G307" s="213" t="s">
        <v>373</v>
      </c>
      <c r="H307" s="214">
        <v>5</v>
      </c>
      <c r="I307" s="215"/>
      <c r="J307" s="216">
        <f>ROUND(I307*H307,2)</f>
        <v>0</v>
      </c>
      <c r="K307" s="212" t="s">
        <v>191</v>
      </c>
      <c r="L307" s="47"/>
      <c r="M307" s="217" t="s">
        <v>41</v>
      </c>
      <c r="N307" s="218" t="s">
        <v>51</v>
      </c>
      <c r="O307" s="87"/>
      <c r="P307" s="219">
        <f>O307*H307</f>
        <v>0</v>
      </c>
      <c r="Q307" s="219">
        <v>0.34089999999999998</v>
      </c>
      <c r="R307" s="219">
        <f>Q307*H307</f>
        <v>1.7044999999999999</v>
      </c>
      <c r="S307" s="219">
        <v>0</v>
      </c>
      <c r="T307" s="220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1" t="s">
        <v>192</v>
      </c>
      <c r="AT307" s="221" t="s">
        <v>188</v>
      </c>
      <c r="AU307" s="221" t="s">
        <v>90</v>
      </c>
      <c r="AY307" s="19" t="s">
        <v>186</v>
      </c>
      <c r="BE307" s="222">
        <f>IF(N307="základní",J307,0)</f>
        <v>0</v>
      </c>
      <c r="BF307" s="222">
        <f>IF(N307="snížená",J307,0)</f>
        <v>0</v>
      </c>
      <c r="BG307" s="222">
        <f>IF(N307="zákl. přenesená",J307,0)</f>
        <v>0</v>
      </c>
      <c r="BH307" s="222">
        <f>IF(N307="sníž. přenesená",J307,0)</f>
        <v>0</v>
      </c>
      <c r="BI307" s="222">
        <f>IF(N307="nulová",J307,0)</f>
        <v>0</v>
      </c>
      <c r="BJ307" s="19" t="s">
        <v>88</v>
      </c>
      <c r="BK307" s="222">
        <f>ROUND(I307*H307,2)</f>
        <v>0</v>
      </c>
      <c r="BL307" s="19" t="s">
        <v>192</v>
      </c>
      <c r="BM307" s="221" t="s">
        <v>767</v>
      </c>
    </row>
    <row r="308" s="2" customFormat="1">
      <c r="A308" s="41"/>
      <c r="B308" s="42"/>
      <c r="C308" s="43"/>
      <c r="D308" s="223" t="s">
        <v>194</v>
      </c>
      <c r="E308" s="43"/>
      <c r="F308" s="224" t="s">
        <v>766</v>
      </c>
      <c r="G308" s="43"/>
      <c r="H308" s="43"/>
      <c r="I308" s="225"/>
      <c r="J308" s="43"/>
      <c r="K308" s="43"/>
      <c r="L308" s="47"/>
      <c r="M308" s="226"/>
      <c r="N308" s="227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19" t="s">
        <v>194</v>
      </c>
      <c r="AU308" s="19" t="s">
        <v>90</v>
      </c>
    </row>
    <row r="309" s="2" customFormat="1">
      <c r="A309" s="41"/>
      <c r="B309" s="42"/>
      <c r="C309" s="43"/>
      <c r="D309" s="228" t="s">
        <v>196</v>
      </c>
      <c r="E309" s="43"/>
      <c r="F309" s="229" t="s">
        <v>768</v>
      </c>
      <c r="G309" s="43"/>
      <c r="H309" s="43"/>
      <c r="I309" s="225"/>
      <c r="J309" s="43"/>
      <c r="K309" s="43"/>
      <c r="L309" s="47"/>
      <c r="M309" s="226"/>
      <c r="N309" s="227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19" t="s">
        <v>196</v>
      </c>
      <c r="AU309" s="19" t="s">
        <v>90</v>
      </c>
    </row>
    <row r="310" s="13" customFormat="1">
      <c r="A310" s="13"/>
      <c r="B310" s="230"/>
      <c r="C310" s="231"/>
      <c r="D310" s="223" t="s">
        <v>198</v>
      </c>
      <c r="E310" s="232" t="s">
        <v>41</v>
      </c>
      <c r="F310" s="233" t="s">
        <v>769</v>
      </c>
      <c r="G310" s="231"/>
      <c r="H310" s="234">
        <v>4</v>
      </c>
      <c r="I310" s="235"/>
      <c r="J310" s="231"/>
      <c r="K310" s="231"/>
      <c r="L310" s="236"/>
      <c r="M310" s="237"/>
      <c r="N310" s="238"/>
      <c r="O310" s="238"/>
      <c r="P310" s="238"/>
      <c r="Q310" s="238"/>
      <c r="R310" s="238"/>
      <c r="S310" s="238"/>
      <c r="T310" s="239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0" t="s">
        <v>198</v>
      </c>
      <c r="AU310" s="240" t="s">
        <v>90</v>
      </c>
      <c r="AV310" s="13" t="s">
        <v>90</v>
      </c>
      <c r="AW310" s="13" t="s">
        <v>42</v>
      </c>
      <c r="AX310" s="13" t="s">
        <v>80</v>
      </c>
      <c r="AY310" s="240" t="s">
        <v>186</v>
      </c>
    </row>
    <row r="311" s="13" customFormat="1">
      <c r="A311" s="13"/>
      <c r="B311" s="230"/>
      <c r="C311" s="231"/>
      <c r="D311" s="223" t="s">
        <v>198</v>
      </c>
      <c r="E311" s="232" t="s">
        <v>41</v>
      </c>
      <c r="F311" s="233" t="s">
        <v>770</v>
      </c>
      <c r="G311" s="231"/>
      <c r="H311" s="234">
        <v>1</v>
      </c>
      <c r="I311" s="235"/>
      <c r="J311" s="231"/>
      <c r="K311" s="231"/>
      <c r="L311" s="236"/>
      <c r="M311" s="237"/>
      <c r="N311" s="238"/>
      <c r="O311" s="238"/>
      <c r="P311" s="238"/>
      <c r="Q311" s="238"/>
      <c r="R311" s="238"/>
      <c r="S311" s="238"/>
      <c r="T311" s="239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0" t="s">
        <v>198</v>
      </c>
      <c r="AU311" s="240" t="s">
        <v>90</v>
      </c>
      <c r="AV311" s="13" t="s">
        <v>90</v>
      </c>
      <c r="AW311" s="13" t="s">
        <v>42</v>
      </c>
      <c r="AX311" s="13" t="s">
        <v>80</v>
      </c>
      <c r="AY311" s="240" t="s">
        <v>186</v>
      </c>
    </row>
    <row r="312" s="14" customFormat="1">
      <c r="A312" s="14"/>
      <c r="B312" s="241"/>
      <c r="C312" s="242"/>
      <c r="D312" s="223" t="s">
        <v>198</v>
      </c>
      <c r="E312" s="243" t="s">
        <v>41</v>
      </c>
      <c r="F312" s="244" t="s">
        <v>200</v>
      </c>
      <c r="G312" s="242"/>
      <c r="H312" s="245">
        <v>5</v>
      </c>
      <c r="I312" s="246"/>
      <c r="J312" s="242"/>
      <c r="K312" s="242"/>
      <c r="L312" s="247"/>
      <c r="M312" s="248"/>
      <c r="N312" s="249"/>
      <c r="O312" s="249"/>
      <c r="P312" s="249"/>
      <c r="Q312" s="249"/>
      <c r="R312" s="249"/>
      <c r="S312" s="249"/>
      <c r="T312" s="250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1" t="s">
        <v>198</v>
      </c>
      <c r="AU312" s="251" t="s">
        <v>90</v>
      </c>
      <c r="AV312" s="14" t="s">
        <v>192</v>
      </c>
      <c r="AW312" s="14" t="s">
        <v>42</v>
      </c>
      <c r="AX312" s="14" t="s">
        <v>88</v>
      </c>
      <c r="AY312" s="251" t="s">
        <v>186</v>
      </c>
    </row>
    <row r="313" s="2" customFormat="1" ht="16.5" customHeight="1">
      <c r="A313" s="41"/>
      <c r="B313" s="42"/>
      <c r="C313" s="262" t="s">
        <v>453</v>
      </c>
      <c r="D313" s="262" t="s">
        <v>295</v>
      </c>
      <c r="E313" s="263" t="s">
        <v>771</v>
      </c>
      <c r="F313" s="264" t="s">
        <v>772</v>
      </c>
      <c r="G313" s="265" t="s">
        <v>373</v>
      </c>
      <c r="H313" s="266">
        <v>5</v>
      </c>
      <c r="I313" s="267"/>
      <c r="J313" s="268">
        <f>ROUND(I313*H313,2)</f>
        <v>0</v>
      </c>
      <c r="K313" s="264" t="s">
        <v>41</v>
      </c>
      <c r="L313" s="269"/>
      <c r="M313" s="270" t="s">
        <v>41</v>
      </c>
      <c r="N313" s="271" t="s">
        <v>51</v>
      </c>
      <c r="O313" s="87"/>
      <c r="P313" s="219">
        <f>O313*H313</f>
        <v>0</v>
      </c>
      <c r="Q313" s="219">
        <v>0.086999999999999994</v>
      </c>
      <c r="R313" s="219">
        <f>Q313*H313</f>
        <v>0.43499999999999994</v>
      </c>
      <c r="S313" s="219">
        <v>0</v>
      </c>
      <c r="T313" s="22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1" t="s">
        <v>245</v>
      </c>
      <c r="AT313" s="221" t="s">
        <v>295</v>
      </c>
      <c r="AU313" s="221" t="s">
        <v>90</v>
      </c>
      <c r="AY313" s="19" t="s">
        <v>186</v>
      </c>
      <c r="BE313" s="222">
        <f>IF(N313="základní",J313,0)</f>
        <v>0</v>
      </c>
      <c r="BF313" s="222">
        <f>IF(N313="snížená",J313,0)</f>
        <v>0</v>
      </c>
      <c r="BG313" s="222">
        <f>IF(N313="zákl. přenesená",J313,0)</f>
        <v>0</v>
      </c>
      <c r="BH313" s="222">
        <f>IF(N313="sníž. přenesená",J313,0)</f>
        <v>0</v>
      </c>
      <c r="BI313" s="222">
        <f>IF(N313="nulová",J313,0)</f>
        <v>0</v>
      </c>
      <c r="BJ313" s="19" t="s">
        <v>88</v>
      </c>
      <c r="BK313" s="222">
        <f>ROUND(I313*H313,2)</f>
        <v>0</v>
      </c>
      <c r="BL313" s="19" t="s">
        <v>192</v>
      </c>
      <c r="BM313" s="221" t="s">
        <v>773</v>
      </c>
    </row>
    <row r="314" s="2" customFormat="1">
      <c r="A314" s="41"/>
      <c r="B314" s="42"/>
      <c r="C314" s="43"/>
      <c r="D314" s="223" t="s">
        <v>194</v>
      </c>
      <c r="E314" s="43"/>
      <c r="F314" s="224" t="s">
        <v>774</v>
      </c>
      <c r="G314" s="43"/>
      <c r="H314" s="43"/>
      <c r="I314" s="225"/>
      <c r="J314" s="43"/>
      <c r="K314" s="43"/>
      <c r="L314" s="47"/>
      <c r="M314" s="226"/>
      <c r="N314" s="227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19" t="s">
        <v>194</v>
      </c>
      <c r="AU314" s="19" t="s">
        <v>90</v>
      </c>
    </row>
    <row r="315" s="13" customFormat="1">
      <c r="A315" s="13"/>
      <c r="B315" s="230"/>
      <c r="C315" s="231"/>
      <c r="D315" s="223" t="s">
        <v>198</v>
      </c>
      <c r="E315" s="232" t="s">
        <v>41</v>
      </c>
      <c r="F315" s="233" t="s">
        <v>769</v>
      </c>
      <c r="G315" s="231"/>
      <c r="H315" s="234">
        <v>4</v>
      </c>
      <c r="I315" s="235"/>
      <c r="J315" s="231"/>
      <c r="K315" s="231"/>
      <c r="L315" s="236"/>
      <c r="M315" s="237"/>
      <c r="N315" s="238"/>
      <c r="O315" s="238"/>
      <c r="P315" s="238"/>
      <c r="Q315" s="238"/>
      <c r="R315" s="238"/>
      <c r="S315" s="238"/>
      <c r="T315" s="239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0" t="s">
        <v>198</v>
      </c>
      <c r="AU315" s="240" t="s">
        <v>90</v>
      </c>
      <c r="AV315" s="13" t="s">
        <v>90</v>
      </c>
      <c r="AW315" s="13" t="s">
        <v>42</v>
      </c>
      <c r="AX315" s="13" t="s">
        <v>80</v>
      </c>
      <c r="AY315" s="240" t="s">
        <v>186</v>
      </c>
    </row>
    <row r="316" s="13" customFormat="1">
      <c r="A316" s="13"/>
      <c r="B316" s="230"/>
      <c r="C316" s="231"/>
      <c r="D316" s="223" t="s">
        <v>198</v>
      </c>
      <c r="E316" s="232" t="s">
        <v>41</v>
      </c>
      <c r="F316" s="233" t="s">
        <v>770</v>
      </c>
      <c r="G316" s="231"/>
      <c r="H316" s="234">
        <v>1</v>
      </c>
      <c r="I316" s="235"/>
      <c r="J316" s="231"/>
      <c r="K316" s="231"/>
      <c r="L316" s="236"/>
      <c r="M316" s="237"/>
      <c r="N316" s="238"/>
      <c r="O316" s="238"/>
      <c r="P316" s="238"/>
      <c r="Q316" s="238"/>
      <c r="R316" s="238"/>
      <c r="S316" s="238"/>
      <c r="T316" s="239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0" t="s">
        <v>198</v>
      </c>
      <c r="AU316" s="240" t="s">
        <v>90</v>
      </c>
      <c r="AV316" s="13" t="s">
        <v>90</v>
      </c>
      <c r="AW316" s="13" t="s">
        <v>42</v>
      </c>
      <c r="AX316" s="13" t="s">
        <v>80</v>
      </c>
      <c r="AY316" s="240" t="s">
        <v>186</v>
      </c>
    </row>
    <row r="317" s="14" customFormat="1">
      <c r="A317" s="14"/>
      <c r="B317" s="241"/>
      <c r="C317" s="242"/>
      <c r="D317" s="223" t="s">
        <v>198</v>
      </c>
      <c r="E317" s="243" t="s">
        <v>41</v>
      </c>
      <c r="F317" s="244" t="s">
        <v>200</v>
      </c>
      <c r="G317" s="242"/>
      <c r="H317" s="245">
        <v>5</v>
      </c>
      <c r="I317" s="246"/>
      <c r="J317" s="242"/>
      <c r="K317" s="242"/>
      <c r="L317" s="247"/>
      <c r="M317" s="248"/>
      <c r="N317" s="249"/>
      <c r="O317" s="249"/>
      <c r="P317" s="249"/>
      <c r="Q317" s="249"/>
      <c r="R317" s="249"/>
      <c r="S317" s="249"/>
      <c r="T317" s="250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1" t="s">
        <v>198</v>
      </c>
      <c r="AU317" s="251" t="s">
        <v>90</v>
      </c>
      <c r="AV317" s="14" t="s">
        <v>192</v>
      </c>
      <c r="AW317" s="14" t="s">
        <v>42</v>
      </c>
      <c r="AX317" s="14" t="s">
        <v>88</v>
      </c>
      <c r="AY317" s="251" t="s">
        <v>186</v>
      </c>
    </row>
    <row r="318" s="2" customFormat="1" ht="16.5" customHeight="1">
      <c r="A318" s="41"/>
      <c r="B318" s="42"/>
      <c r="C318" s="210" t="s">
        <v>459</v>
      </c>
      <c r="D318" s="210" t="s">
        <v>188</v>
      </c>
      <c r="E318" s="211" t="s">
        <v>775</v>
      </c>
      <c r="F318" s="212" t="s">
        <v>776</v>
      </c>
      <c r="G318" s="213" t="s">
        <v>373</v>
      </c>
      <c r="H318" s="214">
        <v>5</v>
      </c>
      <c r="I318" s="215"/>
      <c r="J318" s="216">
        <f>ROUND(I318*H318,2)</f>
        <v>0</v>
      </c>
      <c r="K318" s="212" t="s">
        <v>191</v>
      </c>
      <c r="L318" s="47"/>
      <c r="M318" s="217" t="s">
        <v>41</v>
      </c>
      <c r="N318" s="218" t="s">
        <v>51</v>
      </c>
      <c r="O318" s="87"/>
      <c r="P318" s="219">
        <f>O318*H318</f>
        <v>0</v>
      </c>
      <c r="Q318" s="219">
        <v>0</v>
      </c>
      <c r="R318" s="219">
        <f>Q318*H318</f>
        <v>0</v>
      </c>
      <c r="S318" s="219">
        <v>0.10000000000000001</v>
      </c>
      <c r="T318" s="220">
        <f>S318*H318</f>
        <v>0.5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1" t="s">
        <v>192</v>
      </c>
      <c r="AT318" s="221" t="s">
        <v>188</v>
      </c>
      <c r="AU318" s="221" t="s">
        <v>90</v>
      </c>
      <c r="AY318" s="19" t="s">
        <v>186</v>
      </c>
      <c r="BE318" s="222">
        <f>IF(N318="základní",J318,0)</f>
        <v>0</v>
      </c>
      <c r="BF318" s="222">
        <f>IF(N318="snížená",J318,0)</f>
        <v>0</v>
      </c>
      <c r="BG318" s="222">
        <f>IF(N318="zákl. přenesená",J318,0)</f>
        <v>0</v>
      </c>
      <c r="BH318" s="222">
        <f>IF(N318="sníž. přenesená",J318,0)</f>
        <v>0</v>
      </c>
      <c r="BI318" s="222">
        <f>IF(N318="nulová",J318,0)</f>
        <v>0</v>
      </c>
      <c r="BJ318" s="19" t="s">
        <v>88</v>
      </c>
      <c r="BK318" s="222">
        <f>ROUND(I318*H318,2)</f>
        <v>0</v>
      </c>
      <c r="BL318" s="19" t="s">
        <v>192</v>
      </c>
      <c r="BM318" s="221" t="s">
        <v>777</v>
      </c>
    </row>
    <row r="319" s="2" customFormat="1">
      <c r="A319" s="41"/>
      <c r="B319" s="42"/>
      <c r="C319" s="43"/>
      <c r="D319" s="223" t="s">
        <v>194</v>
      </c>
      <c r="E319" s="43"/>
      <c r="F319" s="224" t="s">
        <v>778</v>
      </c>
      <c r="G319" s="43"/>
      <c r="H319" s="43"/>
      <c r="I319" s="225"/>
      <c r="J319" s="43"/>
      <c r="K319" s="43"/>
      <c r="L319" s="47"/>
      <c r="M319" s="226"/>
      <c r="N319" s="227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19" t="s">
        <v>194</v>
      </c>
      <c r="AU319" s="19" t="s">
        <v>90</v>
      </c>
    </row>
    <row r="320" s="2" customFormat="1">
      <c r="A320" s="41"/>
      <c r="B320" s="42"/>
      <c r="C320" s="43"/>
      <c r="D320" s="228" t="s">
        <v>196</v>
      </c>
      <c r="E320" s="43"/>
      <c r="F320" s="229" t="s">
        <v>779</v>
      </c>
      <c r="G320" s="43"/>
      <c r="H320" s="43"/>
      <c r="I320" s="225"/>
      <c r="J320" s="43"/>
      <c r="K320" s="43"/>
      <c r="L320" s="47"/>
      <c r="M320" s="226"/>
      <c r="N320" s="227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19" t="s">
        <v>196</v>
      </c>
      <c r="AU320" s="19" t="s">
        <v>90</v>
      </c>
    </row>
    <row r="321" s="13" customFormat="1">
      <c r="A321" s="13"/>
      <c r="B321" s="230"/>
      <c r="C321" s="231"/>
      <c r="D321" s="223" t="s">
        <v>198</v>
      </c>
      <c r="E321" s="232" t="s">
        <v>41</v>
      </c>
      <c r="F321" s="233" t="s">
        <v>780</v>
      </c>
      <c r="G321" s="231"/>
      <c r="H321" s="234">
        <v>4</v>
      </c>
      <c r="I321" s="235"/>
      <c r="J321" s="231"/>
      <c r="K321" s="231"/>
      <c r="L321" s="236"/>
      <c r="M321" s="237"/>
      <c r="N321" s="238"/>
      <c r="O321" s="238"/>
      <c r="P321" s="238"/>
      <c r="Q321" s="238"/>
      <c r="R321" s="238"/>
      <c r="S321" s="238"/>
      <c r="T321" s="239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0" t="s">
        <v>198</v>
      </c>
      <c r="AU321" s="240" t="s">
        <v>90</v>
      </c>
      <c r="AV321" s="13" t="s">
        <v>90</v>
      </c>
      <c r="AW321" s="13" t="s">
        <v>42</v>
      </c>
      <c r="AX321" s="13" t="s">
        <v>80</v>
      </c>
      <c r="AY321" s="240" t="s">
        <v>186</v>
      </c>
    </row>
    <row r="322" s="13" customFormat="1">
      <c r="A322" s="13"/>
      <c r="B322" s="230"/>
      <c r="C322" s="231"/>
      <c r="D322" s="223" t="s">
        <v>198</v>
      </c>
      <c r="E322" s="232" t="s">
        <v>41</v>
      </c>
      <c r="F322" s="233" t="s">
        <v>781</v>
      </c>
      <c r="G322" s="231"/>
      <c r="H322" s="234">
        <v>1</v>
      </c>
      <c r="I322" s="235"/>
      <c r="J322" s="231"/>
      <c r="K322" s="231"/>
      <c r="L322" s="236"/>
      <c r="M322" s="237"/>
      <c r="N322" s="238"/>
      <c r="O322" s="238"/>
      <c r="P322" s="238"/>
      <c r="Q322" s="238"/>
      <c r="R322" s="238"/>
      <c r="S322" s="238"/>
      <c r="T322" s="239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0" t="s">
        <v>198</v>
      </c>
      <c r="AU322" s="240" t="s">
        <v>90</v>
      </c>
      <c r="AV322" s="13" t="s">
        <v>90</v>
      </c>
      <c r="AW322" s="13" t="s">
        <v>42</v>
      </c>
      <c r="AX322" s="13" t="s">
        <v>80</v>
      </c>
      <c r="AY322" s="240" t="s">
        <v>186</v>
      </c>
    </row>
    <row r="323" s="14" customFormat="1">
      <c r="A323" s="14"/>
      <c r="B323" s="241"/>
      <c r="C323" s="242"/>
      <c r="D323" s="223" t="s">
        <v>198</v>
      </c>
      <c r="E323" s="243" t="s">
        <v>41</v>
      </c>
      <c r="F323" s="244" t="s">
        <v>200</v>
      </c>
      <c r="G323" s="242"/>
      <c r="H323" s="245">
        <v>5</v>
      </c>
      <c r="I323" s="246"/>
      <c r="J323" s="242"/>
      <c r="K323" s="242"/>
      <c r="L323" s="247"/>
      <c r="M323" s="248"/>
      <c r="N323" s="249"/>
      <c r="O323" s="249"/>
      <c r="P323" s="249"/>
      <c r="Q323" s="249"/>
      <c r="R323" s="249"/>
      <c r="S323" s="249"/>
      <c r="T323" s="250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1" t="s">
        <v>198</v>
      </c>
      <c r="AU323" s="251" t="s">
        <v>90</v>
      </c>
      <c r="AV323" s="14" t="s">
        <v>192</v>
      </c>
      <c r="AW323" s="14" t="s">
        <v>42</v>
      </c>
      <c r="AX323" s="14" t="s">
        <v>88</v>
      </c>
      <c r="AY323" s="251" t="s">
        <v>186</v>
      </c>
    </row>
    <row r="324" s="2" customFormat="1" ht="16.5" customHeight="1">
      <c r="A324" s="41"/>
      <c r="B324" s="42"/>
      <c r="C324" s="210" t="s">
        <v>466</v>
      </c>
      <c r="D324" s="210" t="s">
        <v>188</v>
      </c>
      <c r="E324" s="211" t="s">
        <v>782</v>
      </c>
      <c r="F324" s="212" t="s">
        <v>783</v>
      </c>
      <c r="G324" s="213" t="s">
        <v>373</v>
      </c>
      <c r="H324" s="214">
        <v>1</v>
      </c>
      <c r="I324" s="215"/>
      <c r="J324" s="216">
        <f>ROUND(I324*H324,2)</f>
        <v>0</v>
      </c>
      <c r="K324" s="212" t="s">
        <v>191</v>
      </c>
      <c r="L324" s="47"/>
      <c r="M324" s="217" t="s">
        <v>41</v>
      </c>
      <c r="N324" s="218" t="s">
        <v>51</v>
      </c>
      <c r="O324" s="87"/>
      <c r="P324" s="219">
        <f>O324*H324</f>
        <v>0</v>
      </c>
      <c r="Q324" s="219">
        <v>0</v>
      </c>
      <c r="R324" s="219">
        <f>Q324*H324</f>
        <v>0</v>
      </c>
      <c r="S324" s="219">
        <v>0.14999999999999999</v>
      </c>
      <c r="T324" s="220">
        <f>S324*H324</f>
        <v>0.14999999999999999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1" t="s">
        <v>192</v>
      </c>
      <c r="AT324" s="221" t="s">
        <v>188</v>
      </c>
      <c r="AU324" s="221" t="s">
        <v>90</v>
      </c>
      <c r="AY324" s="19" t="s">
        <v>186</v>
      </c>
      <c r="BE324" s="222">
        <f>IF(N324="základní",J324,0)</f>
        <v>0</v>
      </c>
      <c r="BF324" s="222">
        <f>IF(N324="snížená",J324,0)</f>
        <v>0</v>
      </c>
      <c r="BG324" s="222">
        <f>IF(N324="zákl. přenesená",J324,0)</f>
        <v>0</v>
      </c>
      <c r="BH324" s="222">
        <f>IF(N324="sníž. přenesená",J324,0)</f>
        <v>0</v>
      </c>
      <c r="BI324" s="222">
        <f>IF(N324="nulová",J324,0)</f>
        <v>0</v>
      </c>
      <c r="BJ324" s="19" t="s">
        <v>88</v>
      </c>
      <c r="BK324" s="222">
        <f>ROUND(I324*H324,2)</f>
        <v>0</v>
      </c>
      <c r="BL324" s="19" t="s">
        <v>192</v>
      </c>
      <c r="BM324" s="221" t="s">
        <v>784</v>
      </c>
    </row>
    <row r="325" s="2" customFormat="1">
      <c r="A325" s="41"/>
      <c r="B325" s="42"/>
      <c r="C325" s="43"/>
      <c r="D325" s="223" t="s">
        <v>194</v>
      </c>
      <c r="E325" s="43"/>
      <c r="F325" s="224" t="s">
        <v>785</v>
      </c>
      <c r="G325" s="43"/>
      <c r="H325" s="43"/>
      <c r="I325" s="225"/>
      <c r="J325" s="43"/>
      <c r="K325" s="43"/>
      <c r="L325" s="47"/>
      <c r="M325" s="226"/>
      <c r="N325" s="227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19" t="s">
        <v>194</v>
      </c>
      <c r="AU325" s="19" t="s">
        <v>90</v>
      </c>
    </row>
    <row r="326" s="2" customFormat="1">
      <c r="A326" s="41"/>
      <c r="B326" s="42"/>
      <c r="C326" s="43"/>
      <c r="D326" s="228" t="s">
        <v>196</v>
      </c>
      <c r="E326" s="43"/>
      <c r="F326" s="229" t="s">
        <v>786</v>
      </c>
      <c r="G326" s="43"/>
      <c r="H326" s="43"/>
      <c r="I326" s="225"/>
      <c r="J326" s="43"/>
      <c r="K326" s="43"/>
      <c r="L326" s="47"/>
      <c r="M326" s="226"/>
      <c r="N326" s="227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19" t="s">
        <v>196</v>
      </c>
      <c r="AU326" s="19" t="s">
        <v>90</v>
      </c>
    </row>
    <row r="327" s="13" customFormat="1">
      <c r="A327" s="13"/>
      <c r="B327" s="230"/>
      <c r="C327" s="231"/>
      <c r="D327" s="223" t="s">
        <v>198</v>
      </c>
      <c r="E327" s="232" t="s">
        <v>41</v>
      </c>
      <c r="F327" s="233" t="s">
        <v>787</v>
      </c>
      <c r="G327" s="231"/>
      <c r="H327" s="234">
        <v>1</v>
      </c>
      <c r="I327" s="235"/>
      <c r="J327" s="231"/>
      <c r="K327" s="231"/>
      <c r="L327" s="236"/>
      <c r="M327" s="237"/>
      <c r="N327" s="238"/>
      <c r="O327" s="238"/>
      <c r="P327" s="238"/>
      <c r="Q327" s="238"/>
      <c r="R327" s="238"/>
      <c r="S327" s="238"/>
      <c r="T327" s="239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0" t="s">
        <v>198</v>
      </c>
      <c r="AU327" s="240" t="s">
        <v>90</v>
      </c>
      <c r="AV327" s="13" t="s">
        <v>90</v>
      </c>
      <c r="AW327" s="13" t="s">
        <v>42</v>
      </c>
      <c r="AX327" s="13" t="s">
        <v>80</v>
      </c>
      <c r="AY327" s="240" t="s">
        <v>186</v>
      </c>
    </row>
    <row r="328" s="14" customFormat="1">
      <c r="A328" s="14"/>
      <c r="B328" s="241"/>
      <c r="C328" s="242"/>
      <c r="D328" s="223" t="s">
        <v>198</v>
      </c>
      <c r="E328" s="243" t="s">
        <v>41</v>
      </c>
      <c r="F328" s="244" t="s">
        <v>200</v>
      </c>
      <c r="G328" s="242"/>
      <c r="H328" s="245">
        <v>1</v>
      </c>
      <c r="I328" s="246"/>
      <c r="J328" s="242"/>
      <c r="K328" s="242"/>
      <c r="L328" s="247"/>
      <c r="M328" s="248"/>
      <c r="N328" s="249"/>
      <c r="O328" s="249"/>
      <c r="P328" s="249"/>
      <c r="Q328" s="249"/>
      <c r="R328" s="249"/>
      <c r="S328" s="249"/>
      <c r="T328" s="250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1" t="s">
        <v>198</v>
      </c>
      <c r="AU328" s="251" t="s">
        <v>90</v>
      </c>
      <c r="AV328" s="14" t="s">
        <v>192</v>
      </c>
      <c r="AW328" s="14" t="s">
        <v>42</v>
      </c>
      <c r="AX328" s="14" t="s">
        <v>88</v>
      </c>
      <c r="AY328" s="251" t="s">
        <v>186</v>
      </c>
    </row>
    <row r="329" s="2" customFormat="1" ht="16.5" customHeight="1">
      <c r="A329" s="41"/>
      <c r="B329" s="42"/>
      <c r="C329" s="210" t="s">
        <v>475</v>
      </c>
      <c r="D329" s="210" t="s">
        <v>188</v>
      </c>
      <c r="E329" s="211" t="s">
        <v>384</v>
      </c>
      <c r="F329" s="212" t="s">
        <v>385</v>
      </c>
      <c r="G329" s="213" t="s">
        <v>373</v>
      </c>
      <c r="H329" s="214">
        <v>7</v>
      </c>
      <c r="I329" s="215"/>
      <c r="J329" s="216">
        <f>ROUND(I329*H329,2)</f>
        <v>0</v>
      </c>
      <c r="K329" s="212" t="s">
        <v>191</v>
      </c>
      <c r="L329" s="47"/>
      <c r="M329" s="217" t="s">
        <v>41</v>
      </c>
      <c r="N329" s="218" t="s">
        <v>51</v>
      </c>
      <c r="O329" s="87"/>
      <c r="P329" s="219">
        <f>O329*H329</f>
        <v>0</v>
      </c>
      <c r="Q329" s="219">
        <v>0.42080000000000001</v>
      </c>
      <c r="R329" s="219">
        <f>Q329*H329</f>
        <v>2.9456000000000002</v>
      </c>
      <c r="S329" s="219">
        <v>0</v>
      </c>
      <c r="T329" s="220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1" t="s">
        <v>192</v>
      </c>
      <c r="AT329" s="221" t="s">
        <v>188</v>
      </c>
      <c r="AU329" s="221" t="s">
        <v>90</v>
      </c>
      <c r="AY329" s="19" t="s">
        <v>186</v>
      </c>
      <c r="BE329" s="222">
        <f>IF(N329="základní",J329,0)</f>
        <v>0</v>
      </c>
      <c r="BF329" s="222">
        <f>IF(N329="snížená",J329,0)</f>
        <v>0</v>
      </c>
      <c r="BG329" s="222">
        <f>IF(N329="zákl. přenesená",J329,0)</f>
        <v>0</v>
      </c>
      <c r="BH329" s="222">
        <f>IF(N329="sníž. přenesená",J329,0)</f>
        <v>0</v>
      </c>
      <c r="BI329" s="222">
        <f>IF(N329="nulová",J329,0)</f>
        <v>0</v>
      </c>
      <c r="BJ329" s="19" t="s">
        <v>88</v>
      </c>
      <c r="BK329" s="222">
        <f>ROUND(I329*H329,2)</f>
        <v>0</v>
      </c>
      <c r="BL329" s="19" t="s">
        <v>192</v>
      </c>
      <c r="BM329" s="221" t="s">
        <v>788</v>
      </c>
    </row>
    <row r="330" s="2" customFormat="1">
      <c r="A330" s="41"/>
      <c r="B330" s="42"/>
      <c r="C330" s="43"/>
      <c r="D330" s="223" t="s">
        <v>194</v>
      </c>
      <c r="E330" s="43"/>
      <c r="F330" s="224" t="s">
        <v>385</v>
      </c>
      <c r="G330" s="43"/>
      <c r="H330" s="43"/>
      <c r="I330" s="225"/>
      <c r="J330" s="43"/>
      <c r="K330" s="43"/>
      <c r="L330" s="47"/>
      <c r="M330" s="226"/>
      <c r="N330" s="227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19" t="s">
        <v>194</v>
      </c>
      <c r="AU330" s="19" t="s">
        <v>90</v>
      </c>
    </row>
    <row r="331" s="2" customFormat="1">
      <c r="A331" s="41"/>
      <c r="B331" s="42"/>
      <c r="C331" s="43"/>
      <c r="D331" s="228" t="s">
        <v>196</v>
      </c>
      <c r="E331" s="43"/>
      <c r="F331" s="229" t="s">
        <v>387</v>
      </c>
      <c r="G331" s="43"/>
      <c r="H331" s="43"/>
      <c r="I331" s="225"/>
      <c r="J331" s="43"/>
      <c r="K331" s="43"/>
      <c r="L331" s="47"/>
      <c r="M331" s="226"/>
      <c r="N331" s="227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19" t="s">
        <v>196</v>
      </c>
      <c r="AU331" s="19" t="s">
        <v>90</v>
      </c>
    </row>
    <row r="332" s="13" customFormat="1">
      <c r="A332" s="13"/>
      <c r="B332" s="230"/>
      <c r="C332" s="231"/>
      <c r="D332" s="223" t="s">
        <v>198</v>
      </c>
      <c r="E332" s="232" t="s">
        <v>41</v>
      </c>
      <c r="F332" s="233" t="s">
        <v>789</v>
      </c>
      <c r="G332" s="231"/>
      <c r="H332" s="234">
        <v>3</v>
      </c>
      <c r="I332" s="235"/>
      <c r="J332" s="231"/>
      <c r="K332" s="231"/>
      <c r="L332" s="236"/>
      <c r="M332" s="237"/>
      <c r="N332" s="238"/>
      <c r="O332" s="238"/>
      <c r="P332" s="238"/>
      <c r="Q332" s="238"/>
      <c r="R332" s="238"/>
      <c r="S332" s="238"/>
      <c r="T332" s="239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0" t="s">
        <v>198</v>
      </c>
      <c r="AU332" s="240" t="s">
        <v>90</v>
      </c>
      <c r="AV332" s="13" t="s">
        <v>90</v>
      </c>
      <c r="AW332" s="13" t="s">
        <v>42</v>
      </c>
      <c r="AX332" s="13" t="s">
        <v>80</v>
      </c>
      <c r="AY332" s="240" t="s">
        <v>186</v>
      </c>
    </row>
    <row r="333" s="13" customFormat="1">
      <c r="A333" s="13"/>
      <c r="B333" s="230"/>
      <c r="C333" s="231"/>
      <c r="D333" s="223" t="s">
        <v>198</v>
      </c>
      <c r="E333" s="232" t="s">
        <v>41</v>
      </c>
      <c r="F333" s="233" t="s">
        <v>790</v>
      </c>
      <c r="G333" s="231"/>
      <c r="H333" s="234">
        <v>4</v>
      </c>
      <c r="I333" s="235"/>
      <c r="J333" s="231"/>
      <c r="K333" s="231"/>
      <c r="L333" s="236"/>
      <c r="M333" s="237"/>
      <c r="N333" s="238"/>
      <c r="O333" s="238"/>
      <c r="P333" s="238"/>
      <c r="Q333" s="238"/>
      <c r="R333" s="238"/>
      <c r="S333" s="238"/>
      <c r="T333" s="239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0" t="s">
        <v>198</v>
      </c>
      <c r="AU333" s="240" t="s">
        <v>90</v>
      </c>
      <c r="AV333" s="13" t="s">
        <v>90</v>
      </c>
      <c r="AW333" s="13" t="s">
        <v>42</v>
      </c>
      <c r="AX333" s="13" t="s">
        <v>80</v>
      </c>
      <c r="AY333" s="240" t="s">
        <v>186</v>
      </c>
    </row>
    <row r="334" s="14" customFormat="1">
      <c r="A334" s="14"/>
      <c r="B334" s="241"/>
      <c r="C334" s="242"/>
      <c r="D334" s="223" t="s">
        <v>198</v>
      </c>
      <c r="E334" s="243" t="s">
        <v>41</v>
      </c>
      <c r="F334" s="244" t="s">
        <v>200</v>
      </c>
      <c r="G334" s="242"/>
      <c r="H334" s="245">
        <v>7</v>
      </c>
      <c r="I334" s="246"/>
      <c r="J334" s="242"/>
      <c r="K334" s="242"/>
      <c r="L334" s="247"/>
      <c r="M334" s="248"/>
      <c r="N334" s="249"/>
      <c r="O334" s="249"/>
      <c r="P334" s="249"/>
      <c r="Q334" s="249"/>
      <c r="R334" s="249"/>
      <c r="S334" s="249"/>
      <c r="T334" s="250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1" t="s">
        <v>198</v>
      </c>
      <c r="AU334" s="251" t="s">
        <v>90</v>
      </c>
      <c r="AV334" s="14" t="s">
        <v>192</v>
      </c>
      <c r="AW334" s="14" t="s">
        <v>42</v>
      </c>
      <c r="AX334" s="14" t="s">
        <v>88</v>
      </c>
      <c r="AY334" s="251" t="s">
        <v>186</v>
      </c>
    </row>
    <row r="335" s="12" customFormat="1" ht="22.8" customHeight="1">
      <c r="A335" s="12"/>
      <c r="B335" s="194"/>
      <c r="C335" s="195"/>
      <c r="D335" s="196" t="s">
        <v>79</v>
      </c>
      <c r="E335" s="208" t="s">
        <v>251</v>
      </c>
      <c r="F335" s="208" t="s">
        <v>388</v>
      </c>
      <c r="G335" s="195"/>
      <c r="H335" s="195"/>
      <c r="I335" s="198"/>
      <c r="J335" s="209">
        <f>BK335</f>
        <v>0</v>
      </c>
      <c r="K335" s="195"/>
      <c r="L335" s="200"/>
      <c r="M335" s="201"/>
      <c r="N335" s="202"/>
      <c r="O335" s="202"/>
      <c r="P335" s="203">
        <f>SUM(P336:P437)</f>
        <v>0</v>
      </c>
      <c r="Q335" s="202"/>
      <c r="R335" s="203">
        <f>SUM(R336:R437)</f>
        <v>166.85385443850001</v>
      </c>
      <c r="S335" s="202"/>
      <c r="T335" s="204">
        <f>SUM(T336:T437)</f>
        <v>2.7949999999999999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205" t="s">
        <v>88</v>
      </c>
      <c r="AT335" s="206" t="s">
        <v>79</v>
      </c>
      <c r="AU335" s="206" t="s">
        <v>88</v>
      </c>
      <c r="AY335" s="205" t="s">
        <v>186</v>
      </c>
      <c r="BK335" s="207">
        <f>SUM(BK336:BK437)</f>
        <v>0</v>
      </c>
    </row>
    <row r="336" s="2" customFormat="1" ht="16.5" customHeight="1">
      <c r="A336" s="41"/>
      <c r="B336" s="42"/>
      <c r="C336" s="210" t="s">
        <v>481</v>
      </c>
      <c r="D336" s="210" t="s">
        <v>188</v>
      </c>
      <c r="E336" s="211" t="s">
        <v>791</v>
      </c>
      <c r="F336" s="212" t="s">
        <v>792</v>
      </c>
      <c r="G336" s="213" t="s">
        <v>373</v>
      </c>
      <c r="H336" s="214">
        <v>1</v>
      </c>
      <c r="I336" s="215"/>
      <c r="J336" s="216">
        <f>ROUND(I336*H336,2)</f>
        <v>0</v>
      </c>
      <c r="K336" s="212" t="s">
        <v>191</v>
      </c>
      <c r="L336" s="47"/>
      <c r="M336" s="217" t="s">
        <v>41</v>
      </c>
      <c r="N336" s="218" t="s">
        <v>51</v>
      </c>
      <c r="O336" s="87"/>
      <c r="P336" s="219">
        <f>O336*H336</f>
        <v>0</v>
      </c>
      <c r="Q336" s="219">
        <v>0.00069999999999999999</v>
      </c>
      <c r="R336" s="219">
        <f>Q336*H336</f>
        <v>0.00069999999999999999</v>
      </c>
      <c r="S336" s="219">
        <v>0</v>
      </c>
      <c r="T336" s="220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1" t="s">
        <v>192</v>
      </c>
      <c r="AT336" s="221" t="s">
        <v>188</v>
      </c>
      <c r="AU336" s="221" t="s">
        <v>90</v>
      </c>
      <c r="AY336" s="19" t="s">
        <v>186</v>
      </c>
      <c r="BE336" s="222">
        <f>IF(N336="základní",J336,0)</f>
        <v>0</v>
      </c>
      <c r="BF336" s="222">
        <f>IF(N336="snížená",J336,0)</f>
        <v>0</v>
      </c>
      <c r="BG336" s="222">
        <f>IF(N336="zákl. přenesená",J336,0)</f>
        <v>0</v>
      </c>
      <c r="BH336" s="222">
        <f>IF(N336="sníž. přenesená",J336,0)</f>
        <v>0</v>
      </c>
      <c r="BI336" s="222">
        <f>IF(N336="nulová",J336,0)</f>
        <v>0</v>
      </c>
      <c r="BJ336" s="19" t="s">
        <v>88</v>
      </c>
      <c r="BK336" s="222">
        <f>ROUND(I336*H336,2)</f>
        <v>0</v>
      </c>
      <c r="BL336" s="19" t="s">
        <v>192</v>
      </c>
      <c r="BM336" s="221" t="s">
        <v>793</v>
      </c>
    </row>
    <row r="337" s="2" customFormat="1">
      <c r="A337" s="41"/>
      <c r="B337" s="42"/>
      <c r="C337" s="43"/>
      <c r="D337" s="223" t="s">
        <v>194</v>
      </c>
      <c r="E337" s="43"/>
      <c r="F337" s="224" t="s">
        <v>794</v>
      </c>
      <c r="G337" s="43"/>
      <c r="H337" s="43"/>
      <c r="I337" s="225"/>
      <c r="J337" s="43"/>
      <c r="K337" s="43"/>
      <c r="L337" s="47"/>
      <c r="M337" s="226"/>
      <c r="N337" s="227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19" t="s">
        <v>194</v>
      </c>
      <c r="AU337" s="19" t="s">
        <v>90</v>
      </c>
    </row>
    <row r="338" s="2" customFormat="1">
      <c r="A338" s="41"/>
      <c r="B338" s="42"/>
      <c r="C338" s="43"/>
      <c r="D338" s="228" t="s">
        <v>196</v>
      </c>
      <c r="E338" s="43"/>
      <c r="F338" s="229" t="s">
        <v>795</v>
      </c>
      <c r="G338" s="43"/>
      <c r="H338" s="43"/>
      <c r="I338" s="225"/>
      <c r="J338" s="43"/>
      <c r="K338" s="43"/>
      <c r="L338" s="47"/>
      <c r="M338" s="226"/>
      <c r="N338" s="227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19" t="s">
        <v>196</v>
      </c>
      <c r="AU338" s="19" t="s">
        <v>90</v>
      </c>
    </row>
    <row r="339" s="13" customFormat="1">
      <c r="A339" s="13"/>
      <c r="B339" s="230"/>
      <c r="C339" s="231"/>
      <c r="D339" s="223" t="s">
        <v>198</v>
      </c>
      <c r="E339" s="232" t="s">
        <v>41</v>
      </c>
      <c r="F339" s="233" t="s">
        <v>88</v>
      </c>
      <c r="G339" s="231"/>
      <c r="H339" s="234">
        <v>1</v>
      </c>
      <c r="I339" s="235"/>
      <c r="J339" s="231"/>
      <c r="K339" s="231"/>
      <c r="L339" s="236"/>
      <c r="M339" s="237"/>
      <c r="N339" s="238"/>
      <c r="O339" s="238"/>
      <c r="P339" s="238"/>
      <c r="Q339" s="238"/>
      <c r="R339" s="238"/>
      <c r="S339" s="238"/>
      <c r="T339" s="239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0" t="s">
        <v>198</v>
      </c>
      <c r="AU339" s="240" t="s">
        <v>90</v>
      </c>
      <c r="AV339" s="13" t="s">
        <v>90</v>
      </c>
      <c r="AW339" s="13" t="s">
        <v>42</v>
      </c>
      <c r="AX339" s="13" t="s">
        <v>80</v>
      </c>
      <c r="AY339" s="240" t="s">
        <v>186</v>
      </c>
    </row>
    <row r="340" s="14" customFormat="1">
      <c r="A340" s="14"/>
      <c r="B340" s="241"/>
      <c r="C340" s="242"/>
      <c r="D340" s="223" t="s">
        <v>198</v>
      </c>
      <c r="E340" s="243" t="s">
        <v>41</v>
      </c>
      <c r="F340" s="244" t="s">
        <v>200</v>
      </c>
      <c r="G340" s="242"/>
      <c r="H340" s="245">
        <v>1</v>
      </c>
      <c r="I340" s="246"/>
      <c r="J340" s="242"/>
      <c r="K340" s="242"/>
      <c r="L340" s="247"/>
      <c r="M340" s="248"/>
      <c r="N340" s="249"/>
      <c r="O340" s="249"/>
      <c r="P340" s="249"/>
      <c r="Q340" s="249"/>
      <c r="R340" s="249"/>
      <c r="S340" s="249"/>
      <c r="T340" s="250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1" t="s">
        <v>198</v>
      </c>
      <c r="AU340" s="251" t="s">
        <v>90</v>
      </c>
      <c r="AV340" s="14" t="s">
        <v>192</v>
      </c>
      <c r="AW340" s="14" t="s">
        <v>42</v>
      </c>
      <c r="AX340" s="14" t="s">
        <v>88</v>
      </c>
      <c r="AY340" s="251" t="s">
        <v>186</v>
      </c>
    </row>
    <row r="341" s="2" customFormat="1" ht="16.5" customHeight="1">
      <c r="A341" s="41"/>
      <c r="B341" s="42"/>
      <c r="C341" s="262" t="s">
        <v>489</v>
      </c>
      <c r="D341" s="262" t="s">
        <v>295</v>
      </c>
      <c r="E341" s="263" t="s">
        <v>796</v>
      </c>
      <c r="F341" s="264" t="s">
        <v>797</v>
      </c>
      <c r="G341" s="265" t="s">
        <v>373</v>
      </c>
      <c r="H341" s="266">
        <v>1</v>
      </c>
      <c r="I341" s="267"/>
      <c r="J341" s="268">
        <f>ROUND(I341*H341,2)</f>
        <v>0</v>
      </c>
      <c r="K341" s="264" t="s">
        <v>191</v>
      </c>
      <c r="L341" s="269"/>
      <c r="M341" s="270" t="s">
        <v>41</v>
      </c>
      <c r="N341" s="271" t="s">
        <v>51</v>
      </c>
      <c r="O341" s="87"/>
      <c r="P341" s="219">
        <f>O341*H341</f>
        <v>0</v>
      </c>
      <c r="Q341" s="219">
        <v>0.0040000000000000001</v>
      </c>
      <c r="R341" s="219">
        <f>Q341*H341</f>
        <v>0.0040000000000000001</v>
      </c>
      <c r="S341" s="219">
        <v>0</v>
      </c>
      <c r="T341" s="22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1" t="s">
        <v>245</v>
      </c>
      <c r="AT341" s="221" t="s">
        <v>295</v>
      </c>
      <c r="AU341" s="221" t="s">
        <v>90</v>
      </c>
      <c r="AY341" s="19" t="s">
        <v>186</v>
      </c>
      <c r="BE341" s="222">
        <f>IF(N341="základní",J341,0)</f>
        <v>0</v>
      </c>
      <c r="BF341" s="222">
        <f>IF(N341="snížená",J341,0)</f>
        <v>0</v>
      </c>
      <c r="BG341" s="222">
        <f>IF(N341="zákl. přenesená",J341,0)</f>
        <v>0</v>
      </c>
      <c r="BH341" s="222">
        <f>IF(N341="sníž. přenesená",J341,0)</f>
        <v>0</v>
      </c>
      <c r="BI341" s="222">
        <f>IF(N341="nulová",J341,0)</f>
        <v>0</v>
      </c>
      <c r="BJ341" s="19" t="s">
        <v>88</v>
      </c>
      <c r="BK341" s="222">
        <f>ROUND(I341*H341,2)</f>
        <v>0</v>
      </c>
      <c r="BL341" s="19" t="s">
        <v>192</v>
      </c>
      <c r="BM341" s="221" t="s">
        <v>798</v>
      </c>
    </row>
    <row r="342" s="2" customFormat="1">
      <c r="A342" s="41"/>
      <c r="B342" s="42"/>
      <c r="C342" s="43"/>
      <c r="D342" s="223" t="s">
        <v>194</v>
      </c>
      <c r="E342" s="43"/>
      <c r="F342" s="224" t="s">
        <v>797</v>
      </c>
      <c r="G342" s="43"/>
      <c r="H342" s="43"/>
      <c r="I342" s="225"/>
      <c r="J342" s="43"/>
      <c r="K342" s="43"/>
      <c r="L342" s="47"/>
      <c r="M342" s="226"/>
      <c r="N342" s="227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19" t="s">
        <v>194</v>
      </c>
      <c r="AU342" s="19" t="s">
        <v>90</v>
      </c>
    </row>
    <row r="343" s="13" customFormat="1">
      <c r="A343" s="13"/>
      <c r="B343" s="230"/>
      <c r="C343" s="231"/>
      <c r="D343" s="223" t="s">
        <v>198</v>
      </c>
      <c r="E343" s="232" t="s">
        <v>41</v>
      </c>
      <c r="F343" s="233" t="s">
        <v>88</v>
      </c>
      <c r="G343" s="231"/>
      <c r="H343" s="234">
        <v>1</v>
      </c>
      <c r="I343" s="235"/>
      <c r="J343" s="231"/>
      <c r="K343" s="231"/>
      <c r="L343" s="236"/>
      <c r="M343" s="237"/>
      <c r="N343" s="238"/>
      <c r="O343" s="238"/>
      <c r="P343" s="238"/>
      <c r="Q343" s="238"/>
      <c r="R343" s="238"/>
      <c r="S343" s="238"/>
      <c r="T343" s="239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0" t="s">
        <v>198</v>
      </c>
      <c r="AU343" s="240" t="s">
        <v>90</v>
      </c>
      <c r="AV343" s="13" t="s">
        <v>90</v>
      </c>
      <c r="AW343" s="13" t="s">
        <v>42</v>
      </c>
      <c r="AX343" s="13" t="s">
        <v>80</v>
      </c>
      <c r="AY343" s="240" t="s">
        <v>186</v>
      </c>
    </row>
    <row r="344" s="14" customFormat="1">
      <c r="A344" s="14"/>
      <c r="B344" s="241"/>
      <c r="C344" s="242"/>
      <c r="D344" s="223" t="s">
        <v>198</v>
      </c>
      <c r="E344" s="243" t="s">
        <v>41</v>
      </c>
      <c r="F344" s="244" t="s">
        <v>200</v>
      </c>
      <c r="G344" s="242"/>
      <c r="H344" s="245">
        <v>1</v>
      </c>
      <c r="I344" s="246"/>
      <c r="J344" s="242"/>
      <c r="K344" s="242"/>
      <c r="L344" s="247"/>
      <c r="M344" s="248"/>
      <c r="N344" s="249"/>
      <c r="O344" s="249"/>
      <c r="P344" s="249"/>
      <c r="Q344" s="249"/>
      <c r="R344" s="249"/>
      <c r="S344" s="249"/>
      <c r="T344" s="250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1" t="s">
        <v>198</v>
      </c>
      <c r="AU344" s="251" t="s">
        <v>90</v>
      </c>
      <c r="AV344" s="14" t="s">
        <v>192</v>
      </c>
      <c r="AW344" s="14" t="s">
        <v>42</v>
      </c>
      <c r="AX344" s="14" t="s">
        <v>88</v>
      </c>
      <c r="AY344" s="251" t="s">
        <v>186</v>
      </c>
    </row>
    <row r="345" s="2" customFormat="1" ht="16.5" customHeight="1">
      <c r="A345" s="41"/>
      <c r="B345" s="42"/>
      <c r="C345" s="210" t="s">
        <v>495</v>
      </c>
      <c r="D345" s="210" t="s">
        <v>188</v>
      </c>
      <c r="E345" s="211" t="s">
        <v>799</v>
      </c>
      <c r="F345" s="212" t="s">
        <v>800</v>
      </c>
      <c r="G345" s="213" t="s">
        <v>373</v>
      </c>
      <c r="H345" s="214">
        <v>1</v>
      </c>
      <c r="I345" s="215"/>
      <c r="J345" s="216">
        <f>ROUND(I345*H345,2)</f>
        <v>0</v>
      </c>
      <c r="K345" s="212" t="s">
        <v>191</v>
      </c>
      <c r="L345" s="47"/>
      <c r="M345" s="217" t="s">
        <v>41</v>
      </c>
      <c r="N345" s="218" t="s">
        <v>51</v>
      </c>
      <c r="O345" s="87"/>
      <c r="P345" s="219">
        <f>O345*H345</f>
        <v>0</v>
      </c>
      <c r="Q345" s="219">
        <v>0.109405</v>
      </c>
      <c r="R345" s="219">
        <f>Q345*H345</f>
        <v>0.109405</v>
      </c>
      <c r="S345" s="219">
        <v>0</v>
      </c>
      <c r="T345" s="220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1" t="s">
        <v>192</v>
      </c>
      <c r="AT345" s="221" t="s">
        <v>188</v>
      </c>
      <c r="AU345" s="221" t="s">
        <v>90</v>
      </c>
      <c r="AY345" s="19" t="s">
        <v>186</v>
      </c>
      <c r="BE345" s="222">
        <f>IF(N345="základní",J345,0)</f>
        <v>0</v>
      </c>
      <c r="BF345" s="222">
        <f>IF(N345="snížená",J345,0)</f>
        <v>0</v>
      </c>
      <c r="BG345" s="222">
        <f>IF(N345="zákl. přenesená",J345,0)</f>
        <v>0</v>
      </c>
      <c r="BH345" s="222">
        <f>IF(N345="sníž. přenesená",J345,0)</f>
        <v>0</v>
      </c>
      <c r="BI345" s="222">
        <f>IF(N345="nulová",J345,0)</f>
        <v>0</v>
      </c>
      <c r="BJ345" s="19" t="s">
        <v>88</v>
      </c>
      <c r="BK345" s="222">
        <f>ROUND(I345*H345,2)</f>
        <v>0</v>
      </c>
      <c r="BL345" s="19" t="s">
        <v>192</v>
      </c>
      <c r="BM345" s="221" t="s">
        <v>801</v>
      </c>
    </row>
    <row r="346" s="2" customFormat="1">
      <c r="A346" s="41"/>
      <c r="B346" s="42"/>
      <c r="C346" s="43"/>
      <c r="D346" s="223" t="s">
        <v>194</v>
      </c>
      <c r="E346" s="43"/>
      <c r="F346" s="224" t="s">
        <v>802</v>
      </c>
      <c r="G346" s="43"/>
      <c r="H346" s="43"/>
      <c r="I346" s="225"/>
      <c r="J346" s="43"/>
      <c r="K346" s="43"/>
      <c r="L346" s="47"/>
      <c r="M346" s="226"/>
      <c r="N346" s="227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19" t="s">
        <v>194</v>
      </c>
      <c r="AU346" s="19" t="s">
        <v>90</v>
      </c>
    </row>
    <row r="347" s="2" customFormat="1">
      <c r="A347" s="41"/>
      <c r="B347" s="42"/>
      <c r="C347" s="43"/>
      <c r="D347" s="228" t="s">
        <v>196</v>
      </c>
      <c r="E347" s="43"/>
      <c r="F347" s="229" t="s">
        <v>803</v>
      </c>
      <c r="G347" s="43"/>
      <c r="H347" s="43"/>
      <c r="I347" s="225"/>
      <c r="J347" s="43"/>
      <c r="K347" s="43"/>
      <c r="L347" s="47"/>
      <c r="M347" s="226"/>
      <c r="N347" s="227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19" t="s">
        <v>196</v>
      </c>
      <c r="AU347" s="19" t="s">
        <v>90</v>
      </c>
    </row>
    <row r="348" s="13" customFormat="1">
      <c r="A348" s="13"/>
      <c r="B348" s="230"/>
      <c r="C348" s="231"/>
      <c r="D348" s="223" t="s">
        <v>198</v>
      </c>
      <c r="E348" s="232" t="s">
        <v>41</v>
      </c>
      <c r="F348" s="233" t="s">
        <v>88</v>
      </c>
      <c r="G348" s="231"/>
      <c r="H348" s="234">
        <v>1</v>
      </c>
      <c r="I348" s="235"/>
      <c r="J348" s="231"/>
      <c r="K348" s="231"/>
      <c r="L348" s="236"/>
      <c r="M348" s="237"/>
      <c r="N348" s="238"/>
      <c r="O348" s="238"/>
      <c r="P348" s="238"/>
      <c r="Q348" s="238"/>
      <c r="R348" s="238"/>
      <c r="S348" s="238"/>
      <c r="T348" s="239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0" t="s">
        <v>198</v>
      </c>
      <c r="AU348" s="240" t="s">
        <v>90</v>
      </c>
      <c r="AV348" s="13" t="s">
        <v>90</v>
      </c>
      <c r="AW348" s="13" t="s">
        <v>42</v>
      </c>
      <c r="AX348" s="13" t="s">
        <v>80</v>
      </c>
      <c r="AY348" s="240" t="s">
        <v>186</v>
      </c>
    </row>
    <row r="349" s="14" customFormat="1">
      <c r="A349" s="14"/>
      <c r="B349" s="241"/>
      <c r="C349" s="242"/>
      <c r="D349" s="223" t="s">
        <v>198</v>
      </c>
      <c r="E349" s="243" t="s">
        <v>41</v>
      </c>
      <c r="F349" s="244" t="s">
        <v>200</v>
      </c>
      <c r="G349" s="242"/>
      <c r="H349" s="245">
        <v>1</v>
      </c>
      <c r="I349" s="246"/>
      <c r="J349" s="242"/>
      <c r="K349" s="242"/>
      <c r="L349" s="247"/>
      <c r="M349" s="248"/>
      <c r="N349" s="249"/>
      <c r="O349" s="249"/>
      <c r="P349" s="249"/>
      <c r="Q349" s="249"/>
      <c r="R349" s="249"/>
      <c r="S349" s="249"/>
      <c r="T349" s="250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1" t="s">
        <v>198</v>
      </c>
      <c r="AU349" s="251" t="s">
        <v>90</v>
      </c>
      <c r="AV349" s="14" t="s">
        <v>192</v>
      </c>
      <c r="AW349" s="14" t="s">
        <v>42</v>
      </c>
      <c r="AX349" s="14" t="s">
        <v>88</v>
      </c>
      <c r="AY349" s="251" t="s">
        <v>186</v>
      </c>
    </row>
    <row r="350" s="2" customFormat="1" ht="16.5" customHeight="1">
      <c r="A350" s="41"/>
      <c r="B350" s="42"/>
      <c r="C350" s="262" t="s">
        <v>503</v>
      </c>
      <c r="D350" s="262" t="s">
        <v>295</v>
      </c>
      <c r="E350" s="263" t="s">
        <v>804</v>
      </c>
      <c r="F350" s="264" t="s">
        <v>805</v>
      </c>
      <c r="G350" s="265" t="s">
        <v>373</v>
      </c>
      <c r="H350" s="266">
        <v>1</v>
      </c>
      <c r="I350" s="267"/>
      <c r="J350" s="268">
        <f>ROUND(I350*H350,2)</f>
        <v>0</v>
      </c>
      <c r="K350" s="264" t="s">
        <v>191</v>
      </c>
      <c r="L350" s="269"/>
      <c r="M350" s="270" t="s">
        <v>41</v>
      </c>
      <c r="N350" s="271" t="s">
        <v>51</v>
      </c>
      <c r="O350" s="87"/>
      <c r="P350" s="219">
        <f>O350*H350</f>
        <v>0</v>
      </c>
      <c r="Q350" s="219">
        <v>0.0025000000000000001</v>
      </c>
      <c r="R350" s="219">
        <f>Q350*H350</f>
        <v>0.0025000000000000001</v>
      </c>
      <c r="S350" s="219">
        <v>0</v>
      </c>
      <c r="T350" s="22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1" t="s">
        <v>245</v>
      </c>
      <c r="AT350" s="221" t="s">
        <v>295</v>
      </c>
      <c r="AU350" s="221" t="s">
        <v>90</v>
      </c>
      <c r="AY350" s="19" t="s">
        <v>186</v>
      </c>
      <c r="BE350" s="222">
        <f>IF(N350="základní",J350,0)</f>
        <v>0</v>
      </c>
      <c r="BF350" s="222">
        <f>IF(N350="snížená",J350,0)</f>
        <v>0</v>
      </c>
      <c r="BG350" s="222">
        <f>IF(N350="zákl. přenesená",J350,0)</f>
        <v>0</v>
      </c>
      <c r="BH350" s="222">
        <f>IF(N350="sníž. přenesená",J350,0)</f>
        <v>0</v>
      </c>
      <c r="BI350" s="222">
        <f>IF(N350="nulová",J350,0)</f>
        <v>0</v>
      </c>
      <c r="BJ350" s="19" t="s">
        <v>88</v>
      </c>
      <c r="BK350" s="222">
        <f>ROUND(I350*H350,2)</f>
        <v>0</v>
      </c>
      <c r="BL350" s="19" t="s">
        <v>192</v>
      </c>
      <c r="BM350" s="221" t="s">
        <v>806</v>
      </c>
    </row>
    <row r="351" s="2" customFormat="1">
      <c r="A351" s="41"/>
      <c r="B351" s="42"/>
      <c r="C351" s="43"/>
      <c r="D351" s="223" t="s">
        <v>194</v>
      </c>
      <c r="E351" s="43"/>
      <c r="F351" s="224" t="s">
        <v>805</v>
      </c>
      <c r="G351" s="43"/>
      <c r="H351" s="43"/>
      <c r="I351" s="225"/>
      <c r="J351" s="43"/>
      <c r="K351" s="43"/>
      <c r="L351" s="47"/>
      <c r="M351" s="226"/>
      <c r="N351" s="227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19" t="s">
        <v>194</v>
      </c>
      <c r="AU351" s="19" t="s">
        <v>90</v>
      </c>
    </row>
    <row r="352" s="13" customFormat="1">
      <c r="A352" s="13"/>
      <c r="B352" s="230"/>
      <c r="C352" s="231"/>
      <c r="D352" s="223" t="s">
        <v>198</v>
      </c>
      <c r="E352" s="232" t="s">
        <v>41</v>
      </c>
      <c r="F352" s="233" t="s">
        <v>88</v>
      </c>
      <c r="G352" s="231"/>
      <c r="H352" s="234">
        <v>1</v>
      </c>
      <c r="I352" s="235"/>
      <c r="J352" s="231"/>
      <c r="K352" s="231"/>
      <c r="L352" s="236"/>
      <c r="M352" s="237"/>
      <c r="N352" s="238"/>
      <c r="O352" s="238"/>
      <c r="P352" s="238"/>
      <c r="Q352" s="238"/>
      <c r="R352" s="238"/>
      <c r="S352" s="238"/>
      <c r="T352" s="239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0" t="s">
        <v>198</v>
      </c>
      <c r="AU352" s="240" t="s">
        <v>90</v>
      </c>
      <c r="AV352" s="13" t="s">
        <v>90</v>
      </c>
      <c r="AW352" s="13" t="s">
        <v>42</v>
      </c>
      <c r="AX352" s="13" t="s">
        <v>80</v>
      </c>
      <c r="AY352" s="240" t="s">
        <v>186</v>
      </c>
    </row>
    <row r="353" s="14" customFormat="1">
      <c r="A353" s="14"/>
      <c r="B353" s="241"/>
      <c r="C353" s="242"/>
      <c r="D353" s="223" t="s">
        <v>198</v>
      </c>
      <c r="E353" s="243" t="s">
        <v>41</v>
      </c>
      <c r="F353" s="244" t="s">
        <v>200</v>
      </c>
      <c r="G353" s="242"/>
      <c r="H353" s="245">
        <v>1</v>
      </c>
      <c r="I353" s="246"/>
      <c r="J353" s="242"/>
      <c r="K353" s="242"/>
      <c r="L353" s="247"/>
      <c r="M353" s="248"/>
      <c r="N353" s="249"/>
      <c r="O353" s="249"/>
      <c r="P353" s="249"/>
      <c r="Q353" s="249"/>
      <c r="R353" s="249"/>
      <c r="S353" s="249"/>
      <c r="T353" s="250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1" t="s">
        <v>198</v>
      </c>
      <c r="AU353" s="251" t="s">
        <v>90</v>
      </c>
      <c r="AV353" s="14" t="s">
        <v>192</v>
      </c>
      <c r="AW353" s="14" t="s">
        <v>42</v>
      </c>
      <c r="AX353" s="14" t="s">
        <v>88</v>
      </c>
      <c r="AY353" s="251" t="s">
        <v>186</v>
      </c>
    </row>
    <row r="354" s="2" customFormat="1" ht="16.5" customHeight="1">
      <c r="A354" s="41"/>
      <c r="B354" s="42"/>
      <c r="C354" s="262" t="s">
        <v>510</v>
      </c>
      <c r="D354" s="262" t="s">
        <v>295</v>
      </c>
      <c r="E354" s="263" t="s">
        <v>807</v>
      </c>
      <c r="F354" s="264" t="s">
        <v>808</v>
      </c>
      <c r="G354" s="265" t="s">
        <v>373</v>
      </c>
      <c r="H354" s="266">
        <v>1</v>
      </c>
      <c r="I354" s="267"/>
      <c r="J354" s="268">
        <f>ROUND(I354*H354,2)</f>
        <v>0</v>
      </c>
      <c r="K354" s="264" t="s">
        <v>191</v>
      </c>
      <c r="L354" s="269"/>
      <c r="M354" s="270" t="s">
        <v>41</v>
      </c>
      <c r="N354" s="271" t="s">
        <v>51</v>
      </c>
      <c r="O354" s="87"/>
      <c r="P354" s="219">
        <f>O354*H354</f>
        <v>0</v>
      </c>
      <c r="Q354" s="219">
        <v>0.00010000000000000001</v>
      </c>
      <c r="R354" s="219">
        <f>Q354*H354</f>
        <v>0.00010000000000000001</v>
      </c>
      <c r="S354" s="219">
        <v>0</v>
      </c>
      <c r="T354" s="220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1" t="s">
        <v>245</v>
      </c>
      <c r="AT354" s="221" t="s">
        <v>295</v>
      </c>
      <c r="AU354" s="221" t="s">
        <v>90</v>
      </c>
      <c r="AY354" s="19" t="s">
        <v>186</v>
      </c>
      <c r="BE354" s="222">
        <f>IF(N354="základní",J354,0)</f>
        <v>0</v>
      </c>
      <c r="BF354" s="222">
        <f>IF(N354="snížená",J354,0)</f>
        <v>0</v>
      </c>
      <c r="BG354" s="222">
        <f>IF(N354="zákl. přenesená",J354,0)</f>
        <v>0</v>
      </c>
      <c r="BH354" s="222">
        <f>IF(N354="sníž. přenesená",J354,0)</f>
        <v>0</v>
      </c>
      <c r="BI354" s="222">
        <f>IF(N354="nulová",J354,0)</f>
        <v>0</v>
      </c>
      <c r="BJ354" s="19" t="s">
        <v>88</v>
      </c>
      <c r="BK354" s="222">
        <f>ROUND(I354*H354,2)</f>
        <v>0</v>
      </c>
      <c r="BL354" s="19" t="s">
        <v>192</v>
      </c>
      <c r="BM354" s="221" t="s">
        <v>809</v>
      </c>
    </row>
    <row r="355" s="2" customFormat="1">
      <c r="A355" s="41"/>
      <c r="B355" s="42"/>
      <c r="C355" s="43"/>
      <c r="D355" s="223" t="s">
        <v>194</v>
      </c>
      <c r="E355" s="43"/>
      <c r="F355" s="224" t="s">
        <v>808</v>
      </c>
      <c r="G355" s="43"/>
      <c r="H355" s="43"/>
      <c r="I355" s="225"/>
      <c r="J355" s="43"/>
      <c r="K355" s="43"/>
      <c r="L355" s="47"/>
      <c r="M355" s="226"/>
      <c r="N355" s="227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19" t="s">
        <v>194</v>
      </c>
      <c r="AU355" s="19" t="s">
        <v>90</v>
      </c>
    </row>
    <row r="356" s="13" customFormat="1">
      <c r="A356" s="13"/>
      <c r="B356" s="230"/>
      <c r="C356" s="231"/>
      <c r="D356" s="223" t="s">
        <v>198</v>
      </c>
      <c r="E356" s="232" t="s">
        <v>41</v>
      </c>
      <c r="F356" s="233" t="s">
        <v>88</v>
      </c>
      <c r="G356" s="231"/>
      <c r="H356" s="234">
        <v>1</v>
      </c>
      <c r="I356" s="235"/>
      <c r="J356" s="231"/>
      <c r="K356" s="231"/>
      <c r="L356" s="236"/>
      <c r="M356" s="237"/>
      <c r="N356" s="238"/>
      <c r="O356" s="238"/>
      <c r="P356" s="238"/>
      <c r="Q356" s="238"/>
      <c r="R356" s="238"/>
      <c r="S356" s="238"/>
      <c r="T356" s="239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0" t="s">
        <v>198</v>
      </c>
      <c r="AU356" s="240" t="s">
        <v>90</v>
      </c>
      <c r="AV356" s="13" t="s">
        <v>90</v>
      </c>
      <c r="AW356" s="13" t="s">
        <v>42</v>
      </c>
      <c r="AX356" s="13" t="s">
        <v>88</v>
      </c>
      <c r="AY356" s="240" t="s">
        <v>186</v>
      </c>
    </row>
    <row r="357" s="2" customFormat="1" ht="16.5" customHeight="1">
      <c r="A357" s="41"/>
      <c r="B357" s="42"/>
      <c r="C357" s="262" t="s">
        <v>515</v>
      </c>
      <c r="D357" s="262" t="s">
        <v>295</v>
      </c>
      <c r="E357" s="263" t="s">
        <v>810</v>
      </c>
      <c r="F357" s="264" t="s">
        <v>811</v>
      </c>
      <c r="G357" s="265" t="s">
        <v>373</v>
      </c>
      <c r="H357" s="266">
        <v>2</v>
      </c>
      <c r="I357" s="267"/>
      <c r="J357" s="268">
        <f>ROUND(I357*H357,2)</f>
        <v>0</v>
      </c>
      <c r="K357" s="264" t="s">
        <v>191</v>
      </c>
      <c r="L357" s="269"/>
      <c r="M357" s="270" t="s">
        <v>41</v>
      </c>
      <c r="N357" s="271" t="s">
        <v>51</v>
      </c>
      <c r="O357" s="87"/>
      <c r="P357" s="219">
        <f>O357*H357</f>
        <v>0</v>
      </c>
      <c r="Q357" s="219">
        <v>0.00035</v>
      </c>
      <c r="R357" s="219">
        <f>Q357*H357</f>
        <v>0.00069999999999999999</v>
      </c>
      <c r="S357" s="219">
        <v>0</v>
      </c>
      <c r="T357" s="220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1" t="s">
        <v>245</v>
      </c>
      <c r="AT357" s="221" t="s">
        <v>295</v>
      </c>
      <c r="AU357" s="221" t="s">
        <v>90</v>
      </c>
      <c r="AY357" s="19" t="s">
        <v>186</v>
      </c>
      <c r="BE357" s="222">
        <f>IF(N357="základní",J357,0)</f>
        <v>0</v>
      </c>
      <c r="BF357" s="222">
        <f>IF(N357="snížená",J357,0)</f>
        <v>0</v>
      </c>
      <c r="BG357" s="222">
        <f>IF(N357="zákl. přenesená",J357,0)</f>
        <v>0</v>
      </c>
      <c r="BH357" s="222">
        <f>IF(N357="sníž. přenesená",J357,0)</f>
        <v>0</v>
      </c>
      <c r="BI357" s="222">
        <f>IF(N357="nulová",J357,0)</f>
        <v>0</v>
      </c>
      <c r="BJ357" s="19" t="s">
        <v>88</v>
      </c>
      <c r="BK357" s="222">
        <f>ROUND(I357*H357,2)</f>
        <v>0</v>
      </c>
      <c r="BL357" s="19" t="s">
        <v>192</v>
      </c>
      <c r="BM357" s="221" t="s">
        <v>812</v>
      </c>
    </row>
    <row r="358" s="2" customFormat="1">
      <c r="A358" s="41"/>
      <c r="B358" s="42"/>
      <c r="C358" s="43"/>
      <c r="D358" s="223" t="s">
        <v>194</v>
      </c>
      <c r="E358" s="43"/>
      <c r="F358" s="224" t="s">
        <v>811</v>
      </c>
      <c r="G358" s="43"/>
      <c r="H358" s="43"/>
      <c r="I358" s="225"/>
      <c r="J358" s="43"/>
      <c r="K358" s="43"/>
      <c r="L358" s="47"/>
      <c r="M358" s="226"/>
      <c r="N358" s="227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19" t="s">
        <v>194</v>
      </c>
      <c r="AU358" s="19" t="s">
        <v>90</v>
      </c>
    </row>
    <row r="359" s="13" customFormat="1">
      <c r="A359" s="13"/>
      <c r="B359" s="230"/>
      <c r="C359" s="231"/>
      <c r="D359" s="223" t="s">
        <v>198</v>
      </c>
      <c r="E359" s="232" t="s">
        <v>41</v>
      </c>
      <c r="F359" s="233" t="s">
        <v>90</v>
      </c>
      <c r="G359" s="231"/>
      <c r="H359" s="234">
        <v>2</v>
      </c>
      <c r="I359" s="235"/>
      <c r="J359" s="231"/>
      <c r="K359" s="231"/>
      <c r="L359" s="236"/>
      <c r="M359" s="237"/>
      <c r="N359" s="238"/>
      <c r="O359" s="238"/>
      <c r="P359" s="238"/>
      <c r="Q359" s="238"/>
      <c r="R359" s="238"/>
      <c r="S359" s="238"/>
      <c r="T359" s="239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0" t="s">
        <v>198</v>
      </c>
      <c r="AU359" s="240" t="s">
        <v>90</v>
      </c>
      <c r="AV359" s="13" t="s">
        <v>90</v>
      </c>
      <c r="AW359" s="13" t="s">
        <v>42</v>
      </c>
      <c r="AX359" s="13" t="s">
        <v>80</v>
      </c>
      <c r="AY359" s="240" t="s">
        <v>186</v>
      </c>
    </row>
    <row r="360" s="14" customFormat="1">
      <c r="A360" s="14"/>
      <c r="B360" s="241"/>
      <c r="C360" s="242"/>
      <c r="D360" s="223" t="s">
        <v>198</v>
      </c>
      <c r="E360" s="243" t="s">
        <v>41</v>
      </c>
      <c r="F360" s="244" t="s">
        <v>200</v>
      </c>
      <c r="G360" s="242"/>
      <c r="H360" s="245">
        <v>2</v>
      </c>
      <c r="I360" s="246"/>
      <c r="J360" s="242"/>
      <c r="K360" s="242"/>
      <c r="L360" s="247"/>
      <c r="M360" s="248"/>
      <c r="N360" s="249"/>
      <c r="O360" s="249"/>
      <c r="P360" s="249"/>
      <c r="Q360" s="249"/>
      <c r="R360" s="249"/>
      <c r="S360" s="249"/>
      <c r="T360" s="250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1" t="s">
        <v>198</v>
      </c>
      <c r="AU360" s="251" t="s">
        <v>90</v>
      </c>
      <c r="AV360" s="14" t="s">
        <v>192</v>
      </c>
      <c r="AW360" s="14" t="s">
        <v>42</v>
      </c>
      <c r="AX360" s="14" t="s">
        <v>88</v>
      </c>
      <c r="AY360" s="251" t="s">
        <v>186</v>
      </c>
    </row>
    <row r="361" s="2" customFormat="1" ht="16.5" customHeight="1">
      <c r="A361" s="41"/>
      <c r="B361" s="42"/>
      <c r="C361" s="210" t="s">
        <v>520</v>
      </c>
      <c r="D361" s="210" t="s">
        <v>188</v>
      </c>
      <c r="E361" s="211" t="s">
        <v>813</v>
      </c>
      <c r="F361" s="212" t="s">
        <v>814</v>
      </c>
      <c r="G361" s="213" t="s">
        <v>117</v>
      </c>
      <c r="H361" s="214">
        <v>104.09999999999999</v>
      </c>
      <c r="I361" s="215"/>
      <c r="J361" s="216">
        <f>ROUND(I361*H361,2)</f>
        <v>0</v>
      </c>
      <c r="K361" s="212" t="s">
        <v>191</v>
      </c>
      <c r="L361" s="47"/>
      <c r="M361" s="217" t="s">
        <v>41</v>
      </c>
      <c r="N361" s="218" t="s">
        <v>51</v>
      </c>
      <c r="O361" s="87"/>
      <c r="P361" s="219">
        <f>O361*H361</f>
        <v>0</v>
      </c>
      <c r="Q361" s="219">
        <v>6.7199999999999994E-05</v>
      </c>
      <c r="R361" s="219">
        <f>Q361*H361</f>
        <v>0.006995519999999999</v>
      </c>
      <c r="S361" s="219">
        <v>0</v>
      </c>
      <c r="T361" s="220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1" t="s">
        <v>192</v>
      </c>
      <c r="AT361" s="221" t="s">
        <v>188</v>
      </c>
      <c r="AU361" s="221" t="s">
        <v>90</v>
      </c>
      <c r="AY361" s="19" t="s">
        <v>186</v>
      </c>
      <c r="BE361" s="222">
        <f>IF(N361="základní",J361,0)</f>
        <v>0</v>
      </c>
      <c r="BF361" s="222">
        <f>IF(N361="snížená",J361,0)</f>
        <v>0</v>
      </c>
      <c r="BG361" s="222">
        <f>IF(N361="zákl. přenesená",J361,0)</f>
        <v>0</v>
      </c>
      <c r="BH361" s="222">
        <f>IF(N361="sníž. přenesená",J361,0)</f>
        <v>0</v>
      </c>
      <c r="BI361" s="222">
        <f>IF(N361="nulová",J361,0)</f>
        <v>0</v>
      </c>
      <c r="BJ361" s="19" t="s">
        <v>88</v>
      </c>
      <c r="BK361" s="222">
        <f>ROUND(I361*H361,2)</f>
        <v>0</v>
      </c>
      <c r="BL361" s="19" t="s">
        <v>192</v>
      </c>
      <c r="BM361" s="221" t="s">
        <v>815</v>
      </c>
    </row>
    <row r="362" s="2" customFormat="1">
      <c r="A362" s="41"/>
      <c r="B362" s="42"/>
      <c r="C362" s="43"/>
      <c r="D362" s="223" t="s">
        <v>194</v>
      </c>
      <c r="E362" s="43"/>
      <c r="F362" s="224" t="s">
        <v>816</v>
      </c>
      <c r="G362" s="43"/>
      <c r="H362" s="43"/>
      <c r="I362" s="225"/>
      <c r="J362" s="43"/>
      <c r="K362" s="43"/>
      <c r="L362" s="47"/>
      <c r="M362" s="226"/>
      <c r="N362" s="227"/>
      <c r="O362" s="87"/>
      <c r="P362" s="87"/>
      <c r="Q362" s="87"/>
      <c r="R362" s="87"/>
      <c r="S362" s="87"/>
      <c r="T362" s="88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19" t="s">
        <v>194</v>
      </c>
      <c r="AU362" s="19" t="s">
        <v>90</v>
      </c>
    </row>
    <row r="363" s="2" customFormat="1">
      <c r="A363" s="41"/>
      <c r="B363" s="42"/>
      <c r="C363" s="43"/>
      <c r="D363" s="228" t="s">
        <v>196</v>
      </c>
      <c r="E363" s="43"/>
      <c r="F363" s="229" t="s">
        <v>817</v>
      </c>
      <c r="G363" s="43"/>
      <c r="H363" s="43"/>
      <c r="I363" s="225"/>
      <c r="J363" s="43"/>
      <c r="K363" s="43"/>
      <c r="L363" s="47"/>
      <c r="M363" s="226"/>
      <c r="N363" s="227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19" t="s">
        <v>196</v>
      </c>
      <c r="AU363" s="19" t="s">
        <v>90</v>
      </c>
    </row>
    <row r="364" s="13" customFormat="1">
      <c r="A364" s="13"/>
      <c r="B364" s="230"/>
      <c r="C364" s="231"/>
      <c r="D364" s="223" t="s">
        <v>198</v>
      </c>
      <c r="E364" s="232" t="s">
        <v>41</v>
      </c>
      <c r="F364" s="233" t="s">
        <v>818</v>
      </c>
      <c r="G364" s="231"/>
      <c r="H364" s="234">
        <v>43</v>
      </c>
      <c r="I364" s="235"/>
      <c r="J364" s="231"/>
      <c r="K364" s="231"/>
      <c r="L364" s="236"/>
      <c r="M364" s="237"/>
      <c r="N364" s="238"/>
      <c r="O364" s="238"/>
      <c r="P364" s="238"/>
      <c r="Q364" s="238"/>
      <c r="R364" s="238"/>
      <c r="S364" s="238"/>
      <c r="T364" s="239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0" t="s">
        <v>198</v>
      </c>
      <c r="AU364" s="240" t="s">
        <v>90</v>
      </c>
      <c r="AV364" s="13" t="s">
        <v>90</v>
      </c>
      <c r="AW364" s="13" t="s">
        <v>42</v>
      </c>
      <c r="AX364" s="13" t="s">
        <v>80</v>
      </c>
      <c r="AY364" s="240" t="s">
        <v>186</v>
      </c>
    </row>
    <row r="365" s="13" customFormat="1">
      <c r="A365" s="13"/>
      <c r="B365" s="230"/>
      <c r="C365" s="231"/>
      <c r="D365" s="223" t="s">
        <v>198</v>
      </c>
      <c r="E365" s="232" t="s">
        <v>41</v>
      </c>
      <c r="F365" s="233" t="s">
        <v>819</v>
      </c>
      <c r="G365" s="231"/>
      <c r="H365" s="234">
        <v>18.5</v>
      </c>
      <c r="I365" s="235"/>
      <c r="J365" s="231"/>
      <c r="K365" s="231"/>
      <c r="L365" s="236"/>
      <c r="M365" s="237"/>
      <c r="N365" s="238"/>
      <c r="O365" s="238"/>
      <c r="P365" s="238"/>
      <c r="Q365" s="238"/>
      <c r="R365" s="238"/>
      <c r="S365" s="238"/>
      <c r="T365" s="239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0" t="s">
        <v>198</v>
      </c>
      <c r="AU365" s="240" t="s">
        <v>90</v>
      </c>
      <c r="AV365" s="13" t="s">
        <v>90</v>
      </c>
      <c r="AW365" s="13" t="s">
        <v>42</v>
      </c>
      <c r="AX365" s="13" t="s">
        <v>80</v>
      </c>
      <c r="AY365" s="240" t="s">
        <v>186</v>
      </c>
    </row>
    <row r="366" s="13" customFormat="1">
      <c r="A366" s="13"/>
      <c r="B366" s="230"/>
      <c r="C366" s="231"/>
      <c r="D366" s="223" t="s">
        <v>198</v>
      </c>
      <c r="E366" s="232" t="s">
        <v>41</v>
      </c>
      <c r="F366" s="233" t="s">
        <v>820</v>
      </c>
      <c r="G366" s="231"/>
      <c r="H366" s="234">
        <v>42.600000000000001</v>
      </c>
      <c r="I366" s="235"/>
      <c r="J366" s="231"/>
      <c r="K366" s="231"/>
      <c r="L366" s="236"/>
      <c r="M366" s="237"/>
      <c r="N366" s="238"/>
      <c r="O366" s="238"/>
      <c r="P366" s="238"/>
      <c r="Q366" s="238"/>
      <c r="R366" s="238"/>
      <c r="S366" s="238"/>
      <c r="T366" s="239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0" t="s">
        <v>198</v>
      </c>
      <c r="AU366" s="240" t="s">
        <v>90</v>
      </c>
      <c r="AV366" s="13" t="s">
        <v>90</v>
      </c>
      <c r="AW366" s="13" t="s">
        <v>42</v>
      </c>
      <c r="AX366" s="13" t="s">
        <v>80</v>
      </c>
      <c r="AY366" s="240" t="s">
        <v>186</v>
      </c>
    </row>
    <row r="367" s="14" customFormat="1">
      <c r="A367" s="14"/>
      <c r="B367" s="241"/>
      <c r="C367" s="242"/>
      <c r="D367" s="223" t="s">
        <v>198</v>
      </c>
      <c r="E367" s="243" t="s">
        <v>41</v>
      </c>
      <c r="F367" s="244" t="s">
        <v>200</v>
      </c>
      <c r="G367" s="242"/>
      <c r="H367" s="245">
        <v>104.09999999999999</v>
      </c>
      <c r="I367" s="246"/>
      <c r="J367" s="242"/>
      <c r="K367" s="242"/>
      <c r="L367" s="247"/>
      <c r="M367" s="248"/>
      <c r="N367" s="249"/>
      <c r="O367" s="249"/>
      <c r="P367" s="249"/>
      <c r="Q367" s="249"/>
      <c r="R367" s="249"/>
      <c r="S367" s="249"/>
      <c r="T367" s="250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1" t="s">
        <v>198</v>
      </c>
      <c r="AU367" s="251" t="s">
        <v>90</v>
      </c>
      <c r="AV367" s="14" t="s">
        <v>192</v>
      </c>
      <c r="AW367" s="14" t="s">
        <v>42</v>
      </c>
      <c r="AX367" s="14" t="s">
        <v>88</v>
      </c>
      <c r="AY367" s="251" t="s">
        <v>186</v>
      </c>
    </row>
    <row r="368" s="2" customFormat="1" ht="21.75" customHeight="1">
      <c r="A368" s="41"/>
      <c r="B368" s="42"/>
      <c r="C368" s="210" t="s">
        <v>525</v>
      </c>
      <c r="D368" s="210" t="s">
        <v>188</v>
      </c>
      <c r="E368" s="211" t="s">
        <v>821</v>
      </c>
      <c r="F368" s="212" t="s">
        <v>822</v>
      </c>
      <c r="G368" s="213" t="s">
        <v>117</v>
      </c>
      <c r="H368" s="214">
        <v>475.5</v>
      </c>
      <c r="I368" s="215"/>
      <c r="J368" s="216">
        <f>ROUND(I368*H368,2)</f>
        <v>0</v>
      </c>
      <c r="K368" s="212" t="s">
        <v>191</v>
      </c>
      <c r="L368" s="47"/>
      <c r="M368" s="217" t="s">
        <v>41</v>
      </c>
      <c r="N368" s="218" t="s">
        <v>51</v>
      </c>
      <c r="O368" s="87"/>
      <c r="P368" s="219">
        <f>O368*H368</f>
        <v>0</v>
      </c>
      <c r="Q368" s="219">
        <v>0.080876400000000001</v>
      </c>
      <c r="R368" s="219">
        <f>Q368*H368</f>
        <v>38.456728200000001</v>
      </c>
      <c r="S368" s="219">
        <v>0</v>
      </c>
      <c r="T368" s="220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1" t="s">
        <v>192</v>
      </c>
      <c r="AT368" s="221" t="s">
        <v>188</v>
      </c>
      <c r="AU368" s="221" t="s">
        <v>90</v>
      </c>
      <c r="AY368" s="19" t="s">
        <v>186</v>
      </c>
      <c r="BE368" s="222">
        <f>IF(N368="základní",J368,0)</f>
        <v>0</v>
      </c>
      <c r="BF368" s="222">
        <f>IF(N368="snížená",J368,0)</f>
        <v>0</v>
      </c>
      <c r="BG368" s="222">
        <f>IF(N368="zákl. přenesená",J368,0)</f>
        <v>0</v>
      </c>
      <c r="BH368" s="222">
        <f>IF(N368="sníž. přenesená",J368,0)</f>
        <v>0</v>
      </c>
      <c r="BI368" s="222">
        <f>IF(N368="nulová",J368,0)</f>
        <v>0</v>
      </c>
      <c r="BJ368" s="19" t="s">
        <v>88</v>
      </c>
      <c r="BK368" s="222">
        <f>ROUND(I368*H368,2)</f>
        <v>0</v>
      </c>
      <c r="BL368" s="19" t="s">
        <v>192</v>
      </c>
      <c r="BM368" s="221" t="s">
        <v>823</v>
      </c>
    </row>
    <row r="369" s="2" customFormat="1">
      <c r="A369" s="41"/>
      <c r="B369" s="42"/>
      <c r="C369" s="43"/>
      <c r="D369" s="223" t="s">
        <v>194</v>
      </c>
      <c r="E369" s="43"/>
      <c r="F369" s="224" t="s">
        <v>824</v>
      </c>
      <c r="G369" s="43"/>
      <c r="H369" s="43"/>
      <c r="I369" s="225"/>
      <c r="J369" s="43"/>
      <c r="K369" s="43"/>
      <c r="L369" s="47"/>
      <c r="M369" s="226"/>
      <c r="N369" s="227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19" t="s">
        <v>194</v>
      </c>
      <c r="AU369" s="19" t="s">
        <v>90</v>
      </c>
    </row>
    <row r="370" s="2" customFormat="1">
      <c r="A370" s="41"/>
      <c r="B370" s="42"/>
      <c r="C370" s="43"/>
      <c r="D370" s="228" t="s">
        <v>196</v>
      </c>
      <c r="E370" s="43"/>
      <c r="F370" s="229" t="s">
        <v>825</v>
      </c>
      <c r="G370" s="43"/>
      <c r="H370" s="43"/>
      <c r="I370" s="225"/>
      <c r="J370" s="43"/>
      <c r="K370" s="43"/>
      <c r="L370" s="47"/>
      <c r="M370" s="226"/>
      <c r="N370" s="227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19" t="s">
        <v>196</v>
      </c>
      <c r="AU370" s="19" t="s">
        <v>90</v>
      </c>
    </row>
    <row r="371" s="13" customFormat="1">
      <c r="A371" s="13"/>
      <c r="B371" s="230"/>
      <c r="C371" s="231"/>
      <c r="D371" s="223" t="s">
        <v>198</v>
      </c>
      <c r="E371" s="232" t="s">
        <v>572</v>
      </c>
      <c r="F371" s="233" t="s">
        <v>826</v>
      </c>
      <c r="G371" s="231"/>
      <c r="H371" s="234">
        <v>291.30000000000001</v>
      </c>
      <c r="I371" s="235"/>
      <c r="J371" s="231"/>
      <c r="K371" s="231"/>
      <c r="L371" s="236"/>
      <c r="M371" s="237"/>
      <c r="N371" s="238"/>
      <c r="O371" s="238"/>
      <c r="P371" s="238"/>
      <c r="Q371" s="238"/>
      <c r="R371" s="238"/>
      <c r="S371" s="238"/>
      <c r="T371" s="239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0" t="s">
        <v>198</v>
      </c>
      <c r="AU371" s="240" t="s">
        <v>90</v>
      </c>
      <c r="AV371" s="13" t="s">
        <v>90</v>
      </c>
      <c r="AW371" s="13" t="s">
        <v>42</v>
      </c>
      <c r="AX371" s="13" t="s">
        <v>80</v>
      </c>
      <c r="AY371" s="240" t="s">
        <v>186</v>
      </c>
    </row>
    <row r="372" s="13" customFormat="1">
      <c r="A372" s="13"/>
      <c r="B372" s="230"/>
      <c r="C372" s="231"/>
      <c r="D372" s="223" t="s">
        <v>198</v>
      </c>
      <c r="E372" s="232" t="s">
        <v>575</v>
      </c>
      <c r="F372" s="233" t="s">
        <v>827</v>
      </c>
      <c r="G372" s="231"/>
      <c r="H372" s="234">
        <v>184.19999999999999</v>
      </c>
      <c r="I372" s="235"/>
      <c r="J372" s="231"/>
      <c r="K372" s="231"/>
      <c r="L372" s="236"/>
      <c r="M372" s="237"/>
      <c r="N372" s="238"/>
      <c r="O372" s="238"/>
      <c r="P372" s="238"/>
      <c r="Q372" s="238"/>
      <c r="R372" s="238"/>
      <c r="S372" s="238"/>
      <c r="T372" s="239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0" t="s">
        <v>198</v>
      </c>
      <c r="AU372" s="240" t="s">
        <v>90</v>
      </c>
      <c r="AV372" s="13" t="s">
        <v>90</v>
      </c>
      <c r="AW372" s="13" t="s">
        <v>42</v>
      </c>
      <c r="AX372" s="13" t="s">
        <v>80</v>
      </c>
      <c r="AY372" s="240" t="s">
        <v>186</v>
      </c>
    </row>
    <row r="373" s="14" customFormat="1">
      <c r="A373" s="14"/>
      <c r="B373" s="241"/>
      <c r="C373" s="242"/>
      <c r="D373" s="223" t="s">
        <v>198</v>
      </c>
      <c r="E373" s="243" t="s">
        <v>41</v>
      </c>
      <c r="F373" s="244" t="s">
        <v>200</v>
      </c>
      <c r="G373" s="242"/>
      <c r="H373" s="245">
        <v>475.5</v>
      </c>
      <c r="I373" s="246"/>
      <c r="J373" s="242"/>
      <c r="K373" s="242"/>
      <c r="L373" s="247"/>
      <c r="M373" s="248"/>
      <c r="N373" s="249"/>
      <c r="O373" s="249"/>
      <c r="P373" s="249"/>
      <c r="Q373" s="249"/>
      <c r="R373" s="249"/>
      <c r="S373" s="249"/>
      <c r="T373" s="250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1" t="s">
        <v>198</v>
      </c>
      <c r="AU373" s="251" t="s">
        <v>90</v>
      </c>
      <c r="AV373" s="14" t="s">
        <v>192</v>
      </c>
      <c r="AW373" s="14" t="s">
        <v>42</v>
      </c>
      <c r="AX373" s="14" t="s">
        <v>88</v>
      </c>
      <c r="AY373" s="251" t="s">
        <v>186</v>
      </c>
    </row>
    <row r="374" s="2" customFormat="1" ht="16.5" customHeight="1">
      <c r="A374" s="41"/>
      <c r="B374" s="42"/>
      <c r="C374" s="262" t="s">
        <v>530</v>
      </c>
      <c r="D374" s="262" t="s">
        <v>295</v>
      </c>
      <c r="E374" s="263" t="s">
        <v>828</v>
      </c>
      <c r="F374" s="264" t="s">
        <v>829</v>
      </c>
      <c r="G374" s="265" t="s">
        <v>117</v>
      </c>
      <c r="H374" s="266">
        <v>499.27499999999998</v>
      </c>
      <c r="I374" s="267"/>
      <c r="J374" s="268">
        <f>ROUND(I374*H374,2)</f>
        <v>0</v>
      </c>
      <c r="K374" s="264" t="s">
        <v>191</v>
      </c>
      <c r="L374" s="269"/>
      <c r="M374" s="270" t="s">
        <v>41</v>
      </c>
      <c r="N374" s="271" t="s">
        <v>51</v>
      </c>
      <c r="O374" s="87"/>
      <c r="P374" s="219">
        <f>O374*H374</f>
        <v>0</v>
      </c>
      <c r="Q374" s="219">
        <v>0.045999999999999999</v>
      </c>
      <c r="R374" s="219">
        <f>Q374*H374</f>
        <v>22.966649999999998</v>
      </c>
      <c r="S374" s="219">
        <v>0</v>
      </c>
      <c r="T374" s="220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1" t="s">
        <v>245</v>
      </c>
      <c r="AT374" s="221" t="s">
        <v>295</v>
      </c>
      <c r="AU374" s="221" t="s">
        <v>90</v>
      </c>
      <c r="AY374" s="19" t="s">
        <v>186</v>
      </c>
      <c r="BE374" s="222">
        <f>IF(N374="základní",J374,0)</f>
        <v>0</v>
      </c>
      <c r="BF374" s="222">
        <f>IF(N374="snížená",J374,0)</f>
        <v>0</v>
      </c>
      <c r="BG374" s="222">
        <f>IF(N374="zákl. přenesená",J374,0)</f>
        <v>0</v>
      </c>
      <c r="BH374" s="222">
        <f>IF(N374="sníž. přenesená",J374,0)</f>
        <v>0</v>
      </c>
      <c r="BI374" s="222">
        <f>IF(N374="nulová",J374,0)</f>
        <v>0</v>
      </c>
      <c r="BJ374" s="19" t="s">
        <v>88</v>
      </c>
      <c r="BK374" s="222">
        <f>ROUND(I374*H374,2)</f>
        <v>0</v>
      </c>
      <c r="BL374" s="19" t="s">
        <v>192</v>
      </c>
      <c r="BM374" s="221" t="s">
        <v>830</v>
      </c>
    </row>
    <row r="375" s="2" customFormat="1">
      <c r="A375" s="41"/>
      <c r="B375" s="42"/>
      <c r="C375" s="43"/>
      <c r="D375" s="223" t="s">
        <v>194</v>
      </c>
      <c r="E375" s="43"/>
      <c r="F375" s="224" t="s">
        <v>829</v>
      </c>
      <c r="G375" s="43"/>
      <c r="H375" s="43"/>
      <c r="I375" s="225"/>
      <c r="J375" s="43"/>
      <c r="K375" s="43"/>
      <c r="L375" s="47"/>
      <c r="M375" s="226"/>
      <c r="N375" s="227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19" t="s">
        <v>194</v>
      </c>
      <c r="AU375" s="19" t="s">
        <v>90</v>
      </c>
    </row>
    <row r="376" s="13" customFormat="1">
      <c r="A376" s="13"/>
      <c r="B376" s="230"/>
      <c r="C376" s="231"/>
      <c r="D376" s="223" t="s">
        <v>198</v>
      </c>
      <c r="E376" s="232" t="s">
        <v>41</v>
      </c>
      <c r="F376" s="233" t="s">
        <v>831</v>
      </c>
      <c r="G376" s="231"/>
      <c r="H376" s="234">
        <v>499.27499999999998</v>
      </c>
      <c r="I376" s="235"/>
      <c r="J376" s="231"/>
      <c r="K376" s="231"/>
      <c r="L376" s="236"/>
      <c r="M376" s="237"/>
      <c r="N376" s="238"/>
      <c r="O376" s="238"/>
      <c r="P376" s="238"/>
      <c r="Q376" s="238"/>
      <c r="R376" s="238"/>
      <c r="S376" s="238"/>
      <c r="T376" s="239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0" t="s">
        <v>198</v>
      </c>
      <c r="AU376" s="240" t="s">
        <v>90</v>
      </c>
      <c r="AV376" s="13" t="s">
        <v>90</v>
      </c>
      <c r="AW376" s="13" t="s">
        <v>42</v>
      </c>
      <c r="AX376" s="13" t="s">
        <v>80</v>
      </c>
      <c r="AY376" s="240" t="s">
        <v>186</v>
      </c>
    </row>
    <row r="377" s="14" customFormat="1">
      <c r="A377" s="14"/>
      <c r="B377" s="241"/>
      <c r="C377" s="242"/>
      <c r="D377" s="223" t="s">
        <v>198</v>
      </c>
      <c r="E377" s="243" t="s">
        <v>41</v>
      </c>
      <c r="F377" s="244" t="s">
        <v>200</v>
      </c>
      <c r="G377" s="242"/>
      <c r="H377" s="245">
        <v>499.27499999999998</v>
      </c>
      <c r="I377" s="246"/>
      <c r="J377" s="242"/>
      <c r="K377" s="242"/>
      <c r="L377" s="247"/>
      <c r="M377" s="248"/>
      <c r="N377" s="249"/>
      <c r="O377" s="249"/>
      <c r="P377" s="249"/>
      <c r="Q377" s="249"/>
      <c r="R377" s="249"/>
      <c r="S377" s="249"/>
      <c r="T377" s="250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1" t="s">
        <v>198</v>
      </c>
      <c r="AU377" s="251" t="s">
        <v>90</v>
      </c>
      <c r="AV377" s="14" t="s">
        <v>192</v>
      </c>
      <c r="AW377" s="14" t="s">
        <v>42</v>
      </c>
      <c r="AX377" s="14" t="s">
        <v>88</v>
      </c>
      <c r="AY377" s="251" t="s">
        <v>186</v>
      </c>
    </row>
    <row r="378" s="2" customFormat="1" ht="16.5" customHeight="1">
      <c r="A378" s="41"/>
      <c r="B378" s="42"/>
      <c r="C378" s="210" t="s">
        <v>537</v>
      </c>
      <c r="D378" s="210" t="s">
        <v>188</v>
      </c>
      <c r="E378" s="211" t="s">
        <v>397</v>
      </c>
      <c r="F378" s="212" t="s">
        <v>398</v>
      </c>
      <c r="G378" s="213" t="s">
        <v>117</v>
      </c>
      <c r="H378" s="214">
        <v>104.09999999999999</v>
      </c>
      <c r="I378" s="215"/>
      <c r="J378" s="216">
        <f>ROUND(I378*H378,2)</f>
        <v>0</v>
      </c>
      <c r="K378" s="212" t="s">
        <v>191</v>
      </c>
      <c r="L378" s="47"/>
      <c r="M378" s="217" t="s">
        <v>41</v>
      </c>
      <c r="N378" s="218" t="s">
        <v>51</v>
      </c>
      <c r="O378" s="87"/>
      <c r="P378" s="219">
        <f>O378*H378</f>
        <v>0</v>
      </c>
      <c r="Q378" s="219">
        <v>3.7500000000000001E-06</v>
      </c>
      <c r="R378" s="219">
        <f>Q378*H378</f>
        <v>0.00039037499999999999</v>
      </c>
      <c r="S378" s="219">
        <v>0</v>
      </c>
      <c r="T378" s="220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1" t="s">
        <v>192</v>
      </c>
      <c r="AT378" s="221" t="s">
        <v>188</v>
      </c>
      <c r="AU378" s="221" t="s">
        <v>90</v>
      </c>
      <c r="AY378" s="19" t="s">
        <v>186</v>
      </c>
      <c r="BE378" s="222">
        <f>IF(N378="základní",J378,0)</f>
        <v>0</v>
      </c>
      <c r="BF378" s="222">
        <f>IF(N378="snížená",J378,0)</f>
        <v>0</v>
      </c>
      <c r="BG378" s="222">
        <f>IF(N378="zákl. přenesená",J378,0)</f>
        <v>0</v>
      </c>
      <c r="BH378" s="222">
        <f>IF(N378="sníž. přenesená",J378,0)</f>
        <v>0</v>
      </c>
      <c r="BI378" s="222">
        <f>IF(N378="nulová",J378,0)</f>
        <v>0</v>
      </c>
      <c r="BJ378" s="19" t="s">
        <v>88</v>
      </c>
      <c r="BK378" s="222">
        <f>ROUND(I378*H378,2)</f>
        <v>0</v>
      </c>
      <c r="BL378" s="19" t="s">
        <v>192</v>
      </c>
      <c r="BM378" s="221" t="s">
        <v>832</v>
      </c>
    </row>
    <row r="379" s="2" customFormat="1">
      <c r="A379" s="41"/>
      <c r="B379" s="42"/>
      <c r="C379" s="43"/>
      <c r="D379" s="223" t="s">
        <v>194</v>
      </c>
      <c r="E379" s="43"/>
      <c r="F379" s="224" t="s">
        <v>400</v>
      </c>
      <c r="G379" s="43"/>
      <c r="H379" s="43"/>
      <c r="I379" s="225"/>
      <c r="J379" s="43"/>
      <c r="K379" s="43"/>
      <c r="L379" s="47"/>
      <c r="M379" s="226"/>
      <c r="N379" s="227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19" t="s">
        <v>194</v>
      </c>
      <c r="AU379" s="19" t="s">
        <v>90</v>
      </c>
    </row>
    <row r="380" s="2" customFormat="1">
      <c r="A380" s="41"/>
      <c r="B380" s="42"/>
      <c r="C380" s="43"/>
      <c r="D380" s="228" t="s">
        <v>196</v>
      </c>
      <c r="E380" s="43"/>
      <c r="F380" s="229" t="s">
        <v>401</v>
      </c>
      <c r="G380" s="43"/>
      <c r="H380" s="43"/>
      <c r="I380" s="225"/>
      <c r="J380" s="43"/>
      <c r="K380" s="43"/>
      <c r="L380" s="47"/>
      <c r="M380" s="226"/>
      <c r="N380" s="227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19" t="s">
        <v>196</v>
      </c>
      <c r="AU380" s="19" t="s">
        <v>90</v>
      </c>
    </row>
    <row r="381" s="13" customFormat="1">
      <c r="A381" s="13"/>
      <c r="B381" s="230"/>
      <c r="C381" s="231"/>
      <c r="D381" s="223" t="s">
        <v>198</v>
      </c>
      <c r="E381" s="232" t="s">
        <v>41</v>
      </c>
      <c r="F381" s="233" t="s">
        <v>833</v>
      </c>
      <c r="G381" s="231"/>
      <c r="H381" s="234">
        <v>104.09999999999999</v>
      </c>
      <c r="I381" s="235"/>
      <c r="J381" s="231"/>
      <c r="K381" s="231"/>
      <c r="L381" s="236"/>
      <c r="M381" s="237"/>
      <c r="N381" s="238"/>
      <c r="O381" s="238"/>
      <c r="P381" s="238"/>
      <c r="Q381" s="238"/>
      <c r="R381" s="238"/>
      <c r="S381" s="238"/>
      <c r="T381" s="239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0" t="s">
        <v>198</v>
      </c>
      <c r="AU381" s="240" t="s">
        <v>90</v>
      </c>
      <c r="AV381" s="13" t="s">
        <v>90</v>
      </c>
      <c r="AW381" s="13" t="s">
        <v>42</v>
      </c>
      <c r="AX381" s="13" t="s">
        <v>80</v>
      </c>
      <c r="AY381" s="240" t="s">
        <v>186</v>
      </c>
    </row>
    <row r="382" s="14" customFormat="1">
      <c r="A382" s="14"/>
      <c r="B382" s="241"/>
      <c r="C382" s="242"/>
      <c r="D382" s="223" t="s">
        <v>198</v>
      </c>
      <c r="E382" s="243" t="s">
        <v>41</v>
      </c>
      <c r="F382" s="244" t="s">
        <v>200</v>
      </c>
      <c r="G382" s="242"/>
      <c r="H382" s="245">
        <v>104.09999999999999</v>
      </c>
      <c r="I382" s="246"/>
      <c r="J382" s="242"/>
      <c r="K382" s="242"/>
      <c r="L382" s="247"/>
      <c r="M382" s="248"/>
      <c r="N382" s="249"/>
      <c r="O382" s="249"/>
      <c r="P382" s="249"/>
      <c r="Q382" s="249"/>
      <c r="R382" s="249"/>
      <c r="S382" s="249"/>
      <c r="T382" s="250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1" t="s">
        <v>198</v>
      </c>
      <c r="AU382" s="251" t="s">
        <v>90</v>
      </c>
      <c r="AV382" s="14" t="s">
        <v>192</v>
      </c>
      <c r="AW382" s="14" t="s">
        <v>42</v>
      </c>
      <c r="AX382" s="14" t="s">
        <v>88</v>
      </c>
      <c r="AY382" s="251" t="s">
        <v>186</v>
      </c>
    </row>
    <row r="383" s="2" customFormat="1" ht="16.5" customHeight="1">
      <c r="A383" s="41"/>
      <c r="B383" s="42"/>
      <c r="C383" s="210" t="s">
        <v>542</v>
      </c>
      <c r="D383" s="210" t="s">
        <v>188</v>
      </c>
      <c r="E383" s="211" t="s">
        <v>404</v>
      </c>
      <c r="F383" s="212" t="s">
        <v>405</v>
      </c>
      <c r="G383" s="213" t="s">
        <v>117</v>
      </c>
      <c r="H383" s="214">
        <v>304.5</v>
      </c>
      <c r="I383" s="215"/>
      <c r="J383" s="216">
        <f>ROUND(I383*H383,2)</f>
        <v>0</v>
      </c>
      <c r="K383" s="212" t="s">
        <v>191</v>
      </c>
      <c r="L383" s="47"/>
      <c r="M383" s="217" t="s">
        <v>41</v>
      </c>
      <c r="N383" s="218" t="s">
        <v>51</v>
      </c>
      <c r="O383" s="87"/>
      <c r="P383" s="219">
        <f>O383*H383</f>
        <v>0</v>
      </c>
      <c r="Q383" s="219">
        <v>0.15539952000000001</v>
      </c>
      <c r="R383" s="219">
        <f>Q383*H383</f>
        <v>47.319153840000006</v>
      </c>
      <c r="S383" s="219">
        <v>0</v>
      </c>
      <c r="T383" s="220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21" t="s">
        <v>192</v>
      </c>
      <c r="AT383" s="221" t="s">
        <v>188</v>
      </c>
      <c r="AU383" s="221" t="s">
        <v>90</v>
      </c>
      <c r="AY383" s="19" t="s">
        <v>186</v>
      </c>
      <c r="BE383" s="222">
        <f>IF(N383="základní",J383,0)</f>
        <v>0</v>
      </c>
      <c r="BF383" s="222">
        <f>IF(N383="snížená",J383,0)</f>
        <v>0</v>
      </c>
      <c r="BG383" s="222">
        <f>IF(N383="zákl. přenesená",J383,0)</f>
        <v>0</v>
      </c>
      <c r="BH383" s="222">
        <f>IF(N383="sníž. přenesená",J383,0)</f>
        <v>0</v>
      </c>
      <c r="BI383" s="222">
        <f>IF(N383="nulová",J383,0)</f>
        <v>0</v>
      </c>
      <c r="BJ383" s="19" t="s">
        <v>88</v>
      </c>
      <c r="BK383" s="222">
        <f>ROUND(I383*H383,2)</f>
        <v>0</v>
      </c>
      <c r="BL383" s="19" t="s">
        <v>192</v>
      </c>
      <c r="BM383" s="221" t="s">
        <v>834</v>
      </c>
    </row>
    <row r="384" s="2" customFormat="1">
      <c r="A384" s="41"/>
      <c r="B384" s="42"/>
      <c r="C384" s="43"/>
      <c r="D384" s="223" t="s">
        <v>194</v>
      </c>
      <c r="E384" s="43"/>
      <c r="F384" s="224" t="s">
        <v>407</v>
      </c>
      <c r="G384" s="43"/>
      <c r="H384" s="43"/>
      <c r="I384" s="225"/>
      <c r="J384" s="43"/>
      <c r="K384" s="43"/>
      <c r="L384" s="47"/>
      <c r="M384" s="226"/>
      <c r="N384" s="227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19" t="s">
        <v>194</v>
      </c>
      <c r="AU384" s="19" t="s">
        <v>90</v>
      </c>
    </row>
    <row r="385" s="2" customFormat="1">
      <c r="A385" s="41"/>
      <c r="B385" s="42"/>
      <c r="C385" s="43"/>
      <c r="D385" s="228" t="s">
        <v>196</v>
      </c>
      <c r="E385" s="43"/>
      <c r="F385" s="229" t="s">
        <v>408</v>
      </c>
      <c r="G385" s="43"/>
      <c r="H385" s="43"/>
      <c r="I385" s="225"/>
      <c r="J385" s="43"/>
      <c r="K385" s="43"/>
      <c r="L385" s="47"/>
      <c r="M385" s="226"/>
      <c r="N385" s="227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19" t="s">
        <v>196</v>
      </c>
      <c r="AU385" s="19" t="s">
        <v>90</v>
      </c>
    </row>
    <row r="386" s="13" customFormat="1">
      <c r="A386" s="13"/>
      <c r="B386" s="230"/>
      <c r="C386" s="231"/>
      <c r="D386" s="223" t="s">
        <v>198</v>
      </c>
      <c r="E386" s="232" t="s">
        <v>41</v>
      </c>
      <c r="F386" s="233" t="s">
        <v>835</v>
      </c>
      <c r="G386" s="231"/>
      <c r="H386" s="234">
        <v>304.5</v>
      </c>
      <c r="I386" s="235"/>
      <c r="J386" s="231"/>
      <c r="K386" s="231"/>
      <c r="L386" s="236"/>
      <c r="M386" s="237"/>
      <c r="N386" s="238"/>
      <c r="O386" s="238"/>
      <c r="P386" s="238"/>
      <c r="Q386" s="238"/>
      <c r="R386" s="238"/>
      <c r="S386" s="238"/>
      <c r="T386" s="239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0" t="s">
        <v>198</v>
      </c>
      <c r="AU386" s="240" t="s">
        <v>90</v>
      </c>
      <c r="AV386" s="13" t="s">
        <v>90</v>
      </c>
      <c r="AW386" s="13" t="s">
        <v>42</v>
      </c>
      <c r="AX386" s="13" t="s">
        <v>80</v>
      </c>
      <c r="AY386" s="240" t="s">
        <v>186</v>
      </c>
    </row>
    <row r="387" s="14" customFormat="1">
      <c r="A387" s="14"/>
      <c r="B387" s="241"/>
      <c r="C387" s="242"/>
      <c r="D387" s="223" t="s">
        <v>198</v>
      </c>
      <c r="E387" s="243" t="s">
        <v>126</v>
      </c>
      <c r="F387" s="244" t="s">
        <v>200</v>
      </c>
      <c r="G387" s="242"/>
      <c r="H387" s="245">
        <v>304.5</v>
      </c>
      <c r="I387" s="246"/>
      <c r="J387" s="242"/>
      <c r="K387" s="242"/>
      <c r="L387" s="247"/>
      <c r="M387" s="248"/>
      <c r="N387" s="249"/>
      <c r="O387" s="249"/>
      <c r="P387" s="249"/>
      <c r="Q387" s="249"/>
      <c r="R387" s="249"/>
      <c r="S387" s="249"/>
      <c r="T387" s="250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1" t="s">
        <v>198</v>
      </c>
      <c r="AU387" s="251" t="s">
        <v>90</v>
      </c>
      <c r="AV387" s="14" t="s">
        <v>192</v>
      </c>
      <c r="AW387" s="14" t="s">
        <v>42</v>
      </c>
      <c r="AX387" s="14" t="s">
        <v>88</v>
      </c>
      <c r="AY387" s="251" t="s">
        <v>186</v>
      </c>
    </row>
    <row r="388" s="2" customFormat="1" ht="16.5" customHeight="1">
      <c r="A388" s="41"/>
      <c r="B388" s="42"/>
      <c r="C388" s="262" t="s">
        <v>836</v>
      </c>
      <c r="D388" s="262" t="s">
        <v>295</v>
      </c>
      <c r="E388" s="263" t="s">
        <v>411</v>
      </c>
      <c r="F388" s="264" t="s">
        <v>412</v>
      </c>
      <c r="G388" s="265" t="s">
        <v>117</v>
      </c>
      <c r="H388" s="266">
        <v>241.5</v>
      </c>
      <c r="I388" s="267"/>
      <c r="J388" s="268">
        <f>ROUND(I388*H388,2)</f>
        <v>0</v>
      </c>
      <c r="K388" s="264" t="s">
        <v>191</v>
      </c>
      <c r="L388" s="269"/>
      <c r="M388" s="270" t="s">
        <v>41</v>
      </c>
      <c r="N388" s="271" t="s">
        <v>51</v>
      </c>
      <c r="O388" s="87"/>
      <c r="P388" s="219">
        <f>O388*H388</f>
        <v>0</v>
      </c>
      <c r="Q388" s="219">
        <v>0.080000000000000002</v>
      </c>
      <c r="R388" s="219">
        <f>Q388*H388</f>
        <v>19.32</v>
      </c>
      <c r="S388" s="219">
        <v>0</v>
      </c>
      <c r="T388" s="220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1" t="s">
        <v>245</v>
      </c>
      <c r="AT388" s="221" t="s">
        <v>295</v>
      </c>
      <c r="AU388" s="221" t="s">
        <v>90</v>
      </c>
      <c r="AY388" s="19" t="s">
        <v>186</v>
      </c>
      <c r="BE388" s="222">
        <f>IF(N388="základní",J388,0)</f>
        <v>0</v>
      </c>
      <c r="BF388" s="222">
        <f>IF(N388="snížená",J388,0)</f>
        <v>0</v>
      </c>
      <c r="BG388" s="222">
        <f>IF(N388="zákl. přenesená",J388,0)</f>
        <v>0</v>
      </c>
      <c r="BH388" s="222">
        <f>IF(N388="sníž. přenesená",J388,0)</f>
        <v>0</v>
      </c>
      <c r="BI388" s="222">
        <f>IF(N388="nulová",J388,0)</f>
        <v>0</v>
      </c>
      <c r="BJ388" s="19" t="s">
        <v>88</v>
      </c>
      <c r="BK388" s="222">
        <f>ROUND(I388*H388,2)</f>
        <v>0</v>
      </c>
      <c r="BL388" s="19" t="s">
        <v>192</v>
      </c>
      <c r="BM388" s="221" t="s">
        <v>837</v>
      </c>
    </row>
    <row r="389" s="2" customFormat="1">
      <c r="A389" s="41"/>
      <c r="B389" s="42"/>
      <c r="C389" s="43"/>
      <c r="D389" s="223" t="s">
        <v>194</v>
      </c>
      <c r="E389" s="43"/>
      <c r="F389" s="224" t="s">
        <v>412</v>
      </c>
      <c r="G389" s="43"/>
      <c r="H389" s="43"/>
      <c r="I389" s="225"/>
      <c r="J389" s="43"/>
      <c r="K389" s="43"/>
      <c r="L389" s="47"/>
      <c r="M389" s="226"/>
      <c r="N389" s="227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19" t="s">
        <v>194</v>
      </c>
      <c r="AU389" s="19" t="s">
        <v>90</v>
      </c>
    </row>
    <row r="390" s="13" customFormat="1">
      <c r="A390" s="13"/>
      <c r="B390" s="230"/>
      <c r="C390" s="231"/>
      <c r="D390" s="223" t="s">
        <v>198</v>
      </c>
      <c r="E390" s="232" t="s">
        <v>41</v>
      </c>
      <c r="F390" s="233" t="s">
        <v>838</v>
      </c>
      <c r="G390" s="231"/>
      <c r="H390" s="234">
        <v>59</v>
      </c>
      <c r="I390" s="235"/>
      <c r="J390" s="231"/>
      <c r="K390" s="231"/>
      <c r="L390" s="236"/>
      <c r="M390" s="237"/>
      <c r="N390" s="238"/>
      <c r="O390" s="238"/>
      <c r="P390" s="238"/>
      <c r="Q390" s="238"/>
      <c r="R390" s="238"/>
      <c r="S390" s="238"/>
      <c r="T390" s="239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0" t="s">
        <v>198</v>
      </c>
      <c r="AU390" s="240" t="s">
        <v>90</v>
      </c>
      <c r="AV390" s="13" t="s">
        <v>90</v>
      </c>
      <c r="AW390" s="13" t="s">
        <v>42</v>
      </c>
      <c r="AX390" s="13" t="s">
        <v>80</v>
      </c>
      <c r="AY390" s="240" t="s">
        <v>186</v>
      </c>
    </row>
    <row r="391" s="13" customFormat="1">
      <c r="A391" s="13"/>
      <c r="B391" s="230"/>
      <c r="C391" s="231"/>
      <c r="D391" s="223" t="s">
        <v>198</v>
      </c>
      <c r="E391" s="232" t="s">
        <v>41</v>
      </c>
      <c r="F391" s="233" t="s">
        <v>839</v>
      </c>
      <c r="G391" s="231"/>
      <c r="H391" s="234">
        <v>171</v>
      </c>
      <c r="I391" s="235"/>
      <c r="J391" s="231"/>
      <c r="K391" s="231"/>
      <c r="L391" s="236"/>
      <c r="M391" s="237"/>
      <c r="N391" s="238"/>
      <c r="O391" s="238"/>
      <c r="P391" s="238"/>
      <c r="Q391" s="238"/>
      <c r="R391" s="238"/>
      <c r="S391" s="238"/>
      <c r="T391" s="239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0" t="s">
        <v>198</v>
      </c>
      <c r="AU391" s="240" t="s">
        <v>90</v>
      </c>
      <c r="AV391" s="13" t="s">
        <v>90</v>
      </c>
      <c r="AW391" s="13" t="s">
        <v>42</v>
      </c>
      <c r="AX391" s="13" t="s">
        <v>80</v>
      </c>
      <c r="AY391" s="240" t="s">
        <v>186</v>
      </c>
    </row>
    <row r="392" s="16" customFormat="1">
      <c r="A392" s="16"/>
      <c r="B392" s="273"/>
      <c r="C392" s="274"/>
      <c r="D392" s="223" t="s">
        <v>198</v>
      </c>
      <c r="E392" s="275" t="s">
        <v>129</v>
      </c>
      <c r="F392" s="276" t="s">
        <v>416</v>
      </c>
      <c r="G392" s="274"/>
      <c r="H392" s="277">
        <v>230</v>
      </c>
      <c r="I392" s="278"/>
      <c r="J392" s="274"/>
      <c r="K392" s="274"/>
      <c r="L392" s="279"/>
      <c r="M392" s="280"/>
      <c r="N392" s="281"/>
      <c r="O392" s="281"/>
      <c r="P392" s="281"/>
      <c r="Q392" s="281"/>
      <c r="R392" s="281"/>
      <c r="S392" s="281"/>
      <c r="T392" s="282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T392" s="283" t="s">
        <v>198</v>
      </c>
      <c r="AU392" s="283" t="s">
        <v>90</v>
      </c>
      <c r="AV392" s="16" t="s">
        <v>207</v>
      </c>
      <c r="AW392" s="16" t="s">
        <v>42</v>
      </c>
      <c r="AX392" s="16" t="s">
        <v>80</v>
      </c>
      <c r="AY392" s="283" t="s">
        <v>186</v>
      </c>
    </row>
    <row r="393" s="13" customFormat="1">
      <c r="A393" s="13"/>
      <c r="B393" s="230"/>
      <c r="C393" s="231"/>
      <c r="D393" s="223" t="s">
        <v>198</v>
      </c>
      <c r="E393" s="232" t="s">
        <v>41</v>
      </c>
      <c r="F393" s="233" t="s">
        <v>417</v>
      </c>
      <c r="G393" s="231"/>
      <c r="H393" s="234">
        <v>11.5</v>
      </c>
      <c r="I393" s="235"/>
      <c r="J393" s="231"/>
      <c r="K393" s="231"/>
      <c r="L393" s="236"/>
      <c r="M393" s="237"/>
      <c r="N393" s="238"/>
      <c r="O393" s="238"/>
      <c r="P393" s="238"/>
      <c r="Q393" s="238"/>
      <c r="R393" s="238"/>
      <c r="S393" s="238"/>
      <c r="T393" s="239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0" t="s">
        <v>198</v>
      </c>
      <c r="AU393" s="240" t="s">
        <v>90</v>
      </c>
      <c r="AV393" s="13" t="s">
        <v>90</v>
      </c>
      <c r="AW393" s="13" t="s">
        <v>42</v>
      </c>
      <c r="AX393" s="13" t="s">
        <v>80</v>
      </c>
      <c r="AY393" s="240" t="s">
        <v>186</v>
      </c>
    </row>
    <row r="394" s="14" customFormat="1">
      <c r="A394" s="14"/>
      <c r="B394" s="241"/>
      <c r="C394" s="242"/>
      <c r="D394" s="223" t="s">
        <v>198</v>
      </c>
      <c r="E394" s="243" t="s">
        <v>41</v>
      </c>
      <c r="F394" s="244" t="s">
        <v>200</v>
      </c>
      <c r="G394" s="242"/>
      <c r="H394" s="245">
        <v>241.5</v>
      </c>
      <c r="I394" s="246"/>
      <c r="J394" s="242"/>
      <c r="K394" s="242"/>
      <c r="L394" s="247"/>
      <c r="M394" s="248"/>
      <c r="N394" s="249"/>
      <c r="O394" s="249"/>
      <c r="P394" s="249"/>
      <c r="Q394" s="249"/>
      <c r="R394" s="249"/>
      <c r="S394" s="249"/>
      <c r="T394" s="250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1" t="s">
        <v>198</v>
      </c>
      <c r="AU394" s="251" t="s">
        <v>90</v>
      </c>
      <c r="AV394" s="14" t="s">
        <v>192</v>
      </c>
      <c r="AW394" s="14" t="s">
        <v>42</v>
      </c>
      <c r="AX394" s="14" t="s">
        <v>88</v>
      </c>
      <c r="AY394" s="251" t="s">
        <v>186</v>
      </c>
    </row>
    <row r="395" s="2" customFormat="1" ht="16.5" customHeight="1">
      <c r="A395" s="41"/>
      <c r="B395" s="42"/>
      <c r="C395" s="262" t="s">
        <v>840</v>
      </c>
      <c r="D395" s="262" t="s">
        <v>295</v>
      </c>
      <c r="E395" s="263" t="s">
        <v>419</v>
      </c>
      <c r="F395" s="264" t="s">
        <v>420</v>
      </c>
      <c r="G395" s="265" t="s">
        <v>117</v>
      </c>
      <c r="H395" s="266">
        <v>78.224999999999994</v>
      </c>
      <c r="I395" s="267"/>
      <c r="J395" s="268">
        <f>ROUND(I395*H395,2)</f>
        <v>0</v>
      </c>
      <c r="K395" s="264" t="s">
        <v>191</v>
      </c>
      <c r="L395" s="269"/>
      <c r="M395" s="270" t="s">
        <v>41</v>
      </c>
      <c r="N395" s="271" t="s">
        <v>51</v>
      </c>
      <c r="O395" s="87"/>
      <c r="P395" s="219">
        <f>O395*H395</f>
        <v>0</v>
      </c>
      <c r="Q395" s="219">
        <v>0.055</v>
      </c>
      <c r="R395" s="219">
        <f>Q395*H395</f>
        <v>4.3023749999999996</v>
      </c>
      <c r="S395" s="219">
        <v>0</v>
      </c>
      <c r="T395" s="220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1" t="s">
        <v>245</v>
      </c>
      <c r="AT395" s="221" t="s">
        <v>295</v>
      </c>
      <c r="AU395" s="221" t="s">
        <v>90</v>
      </c>
      <c r="AY395" s="19" t="s">
        <v>186</v>
      </c>
      <c r="BE395" s="222">
        <f>IF(N395="základní",J395,0)</f>
        <v>0</v>
      </c>
      <c r="BF395" s="222">
        <f>IF(N395="snížená",J395,0)</f>
        <v>0</v>
      </c>
      <c r="BG395" s="222">
        <f>IF(N395="zákl. přenesená",J395,0)</f>
        <v>0</v>
      </c>
      <c r="BH395" s="222">
        <f>IF(N395="sníž. přenesená",J395,0)</f>
        <v>0</v>
      </c>
      <c r="BI395" s="222">
        <f>IF(N395="nulová",J395,0)</f>
        <v>0</v>
      </c>
      <c r="BJ395" s="19" t="s">
        <v>88</v>
      </c>
      <c r="BK395" s="222">
        <f>ROUND(I395*H395,2)</f>
        <v>0</v>
      </c>
      <c r="BL395" s="19" t="s">
        <v>192</v>
      </c>
      <c r="BM395" s="221" t="s">
        <v>841</v>
      </c>
    </row>
    <row r="396" s="2" customFormat="1">
      <c r="A396" s="41"/>
      <c r="B396" s="42"/>
      <c r="C396" s="43"/>
      <c r="D396" s="223" t="s">
        <v>194</v>
      </c>
      <c r="E396" s="43"/>
      <c r="F396" s="224" t="s">
        <v>420</v>
      </c>
      <c r="G396" s="43"/>
      <c r="H396" s="43"/>
      <c r="I396" s="225"/>
      <c r="J396" s="43"/>
      <c r="K396" s="43"/>
      <c r="L396" s="47"/>
      <c r="M396" s="226"/>
      <c r="N396" s="227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19" t="s">
        <v>194</v>
      </c>
      <c r="AU396" s="19" t="s">
        <v>90</v>
      </c>
    </row>
    <row r="397" s="13" customFormat="1">
      <c r="A397" s="13"/>
      <c r="B397" s="230"/>
      <c r="C397" s="231"/>
      <c r="D397" s="223" t="s">
        <v>198</v>
      </c>
      <c r="E397" s="232" t="s">
        <v>41</v>
      </c>
      <c r="F397" s="233" t="s">
        <v>842</v>
      </c>
      <c r="G397" s="231"/>
      <c r="H397" s="234">
        <v>43</v>
      </c>
      <c r="I397" s="235"/>
      <c r="J397" s="231"/>
      <c r="K397" s="231"/>
      <c r="L397" s="236"/>
      <c r="M397" s="237"/>
      <c r="N397" s="238"/>
      <c r="O397" s="238"/>
      <c r="P397" s="238"/>
      <c r="Q397" s="238"/>
      <c r="R397" s="238"/>
      <c r="S397" s="238"/>
      <c r="T397" s="239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0" t="s">
        <v>198</v>
      </c>
      <c r="AU397" s="240" t="s">
        <v>90</v>
      </c>
      <c r="AV397" s="13" t="s">
        <v>90</v>
      </c>
      <c r="AW397" s="13" t="s">
        <v>42</v>
      </c>
      <c r="AX397" s="13" t="s">
        <v>80</v>
      </c>
      <c r="AY397" s="240" t="s">
        <v>186</v>
      </c>
    </row>
    <row r="398" s="13" customFormat="1">
      <c r="A398" s="13"/>
      <c r="B398" s="230"/>
      <c r="C398" s="231"/>
      <c r="D398" s="223" t="s">
        <v>198</v>
      </c>
      <c r="E398" s="232" t="s">
        <v>41</v>
      </c>
      <c r="F398" s="233" t="s">
        <v>843</v>
      </c>
      <c r="G398" s="231"/>
      <c r="H398" s="234">
        <v>31.5</v>
      </c>
      <c r="I398" s="235"/>
      <c r="J398" s="231"/>
      <c r="K398" s="231"/>
      <c r="L398" s="236"/>
      <c r="M398" s="237"/>
      <c r="N398" s="238"/>
      <c r="O398" s="238"/>
      <c r="P398" s="238"/>
      <c r="Q398" s="238"/>
      <c r="R398" s="238"/>
      <c r="S398" s="238"/>
      <c r="T398" s="239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0" t="s">
        <v>198</v>
      </c>
      <c r="AU398" s="240" t="s">
        <v>90</v>
      </c>
      <c r="AV398" s="13" t="s">
        <v>90</v>
      </c>
      <c r="AW398" s="13" t="s">
        <v>42</v>
      </c>
      <c r="AX398" s="13" t="s">
        <v>80</v>
      </c>
      <c r="AY398" s="240" t="s">
        <v>186</v>
      </c>
    </row>
    <row r="399" s="16" customFormat="1">
      <c r="A399" s="16"/>
      <c r="B399" s="273"/>
      <c r="C399" s="274"/>
      <c r="D399" s="223" t="s">
        <v>198</v>
      </c>
      <c r="E399" s="275" t="s">
        <v>120</v>
      </c>
      <c r="F399" s="276" t="s">
        <v>416</v>
      </c>
      <c r="G399" s="274"/>
      <c r="H399" s="277">
        <v>74.5</v>
      </c>
      <c r="I399" s="278"/>
      <c r="J399" s="274"/>
      <c r="K399" s="274"/>
      <c r="L399" s="279"/>
      <c r="M399" s="280"/>
      <c r="N399" s="281"/>
      <c r="O399" s="281"/>
      <c r="P399" s="281"/>
      <c r="Q399" s="281"/>
      <c r="R399" s="281"/>
      <c r="S399" s="281"/>
      <c r="T399" s="282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T399" s="283" t="s">
        <v>198</v>
      </c>
      <c r="AU399" s="283" t="s">
        <v>90</v>
      </c>
      <c r="AV399" s="16" t="s">
        <v>207</v>
      </c>
      <c r="AW399" s="16" t="s">
        <v>42</v>
      </c>
      <c r="AX399" s="16" t="s">
        <v>80</v>
      </c>
      <c r="AY399" s="283" t="s">
        <v>186</v>
      </c>
    </row>
    <row r="400" s="13" customFormat="1">
      <c r="A400" s="13"/>
      <c r="B400" s="230"/>
      <c r="C400" s="231"/>
      <c r="D400" s="223" t="s">
        <v>198</v>
      </c>
      <c r="E400" s="232" t="s">
        <v>41</v>
      </c>
      <c r="F400" s="233" t="s">
        <v>424</v>
      </c>
      <c r="G400" s="231"/>
      <c r="H400" s="234">
        <v>3.7250000000000001</v>
      </c>
      <c r="I400" s="235"/>
      <c r="J400" s="231"/>
      <c r="K400" s="231"/>
      <c r="L400" s="236"/>
      <c r="M400" s="237"/>
      <c r="N400" s="238"/>
      <c r="O400" s="238"/>
      <c r="P400" s="238"/>
      <c r="Q400" s="238"/>
      <c r="R400" s="238"/>
      <c r="S400" s="238"/>
      <c r="T400" s="239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0" t="s">
        <v>198</v>
      </c>
      <c r="AU400" s="240" t="s">
        <v>90</v>
      </c>
      <c r="AV400" s="13" t="s">
        <v>90</v>
      </c>
      <c r="AW400" s="13" t="s">
        <v>42</v>
      </c>
      <c r="AX400" s="13" t="s">
        <v>80</v>
      </c>
      <c r="AY400" s="240" t="s">
        <v>186</v>
      </c>
    </row>
    <row r="401" s="14" customFormat="1">
      <c r="A401" s="14"/>
      <c r="B401" s="241"/>
      <c r="C401" s="242"/>
      <c r="D401" s="223" t="s">
        <v>198</v>
      </c>
      <c r="E401" s="243" t="s">
        <v>41</v>
      </c>
      <c r="F401" s="244" t="s">
        <v>200</v>
      </c>
      <c r="G401" s="242"/>
      <c r="H401" s="245">
        <v>78.224999999999994</v>
      </c>
      <c r="I401" s="246"/>
      <c r="J401" s="242"/>
      <c r="K401" s="242"/>
      <c r="L401" s="247"/>
      <c r="M401" s="248"/>
      <c r="N401" s="249"/>
      <c r="O401" s="249"/>
      <c r="P401" s="249"/>
      <c r="Q401" s="249"/>
      <c r="R401" s="249"/>
      <c r="S401" s="249"/>
      <c r="T401" s="250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1" t="s">
        <v>198</v>
      </c>
      <c r="AU401" s="251" t="s">
        <v>90</v>
      </c>
      <c r="AV401" s="14" t="s">
        <v>192</v>
      </c>
      <c r="AW401" s="14" t="s">
        <v>42</v>
      </c>
      <c r="AX401" s="14" t="s">
        <v>88</v>
      </c>
      <c r="AY401" s="251" t="s">
        <v>186</v>
      </c>
    </row>
    <row r="402" s="2" customFormat="1" ht="16.5" customHeight="1">
      <c r="A402" s="41"/>
      <c r="B402" s="42"/>
      <c r="C402" s="210" t="s">
        <v>844</v>
      </c>
      <c r="D402" s="210" t="s">
        <v>188</v>
      </c>
      <c r="E402" s="211" t="s">
        <v>445</v>
      </c>
      <c r="F402" s="212" t="s">
        <v>446</v>
      </c>
      <c r="G402" s="213" t="s">
        <v>134</v>
      </c>
      <c r="H402" s="214">
        <v>15.225</v>
      </c>
      <c r="I402" s="215"/>
      <c r="J402" s="216">
        <f>ROUND(I402*H402,2)</f>
        <v>0</v>
      </c>
      <c r="K402" s="212" t="s">
        <v>191</v>
      </c>
      <c r="L402" s="47"/>
      <c r="M402" s="217" t="s">
        <v>41</v>
      </c>
      <c r="N402" s="218" t="s">
        <v>51</v>
      </c>
      <c r="O402" s="87"/>
      <c r="P402" s="219">
        <f>O402*H402</f>
        <v>0</v>
      </c>
      <c r="Q402" s="219">
        <v>2.2563399999999998</v>
      </c>
      <c r="R402" s="219">
        <f>Q402*H402</f>
        <v>34.352776499999997</v>
      </c>
      <c r="S402" s="219">
        <v>0</v>
      </c>
      <c r="T402" s="220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1" t="s">
        <v>192</v>
      </c>
      <c r="AT402" s="221" t="s">
        <v>188</v>
      </c>
      <c r="AU402" s="221" t="s">
        <v>90</v>
      </c>
      <c r="AY402" s="19" t="s">
        <v>186</v>
      </c>
      <c r="BE402" s="222">
        <f>IF(N402="základní",J402,0)</f>
        <v>0</v>
      </c>
      <c r="BF402" s="222">
        <f>IF(N402="snížená",J402,0)</f>
        <v>0</v>
      </c>
      <c r="BG402" s="222">
        <f>IF(N402="zákl. přenesená",J402,0)</f>
        <v>0</v>
      </c>
      <c r="BH402" s="222">
        <f>IF(N402="sníž. přenesená",J402,0)</f>
        <v>0</v>
      </c>
      <c r="BI402" s="222">
        <f>IF(N402="nulová",J402,0)</f>
        <v>0</v>
      </c>
      <c r="BJ402" s="19" t="s">
        <v>88</v>
      </c>
      <c r="BK402" s="222">
        <f>ROUND(I402*H402,2)</f>
        <v>0</v>
      </c>
      <c r="BL402" s="19" t="s">
        <v>192</v>
      </c>
      <c r="BM402" s="221" t="s">
        <v>845</v>
      </c>
    </row>
    <row r="403" s="2" customFormat="1">
      <c r="A403" s="41"/>
      <c r="B403" s="42"/>
      <c r="C403" s="43"/>
      <c r="D403" s="223" t="s">
        <v>194</v>
      </c>
      <c r="E403" s="43"/>
      <c r="F403" s="224" t="s">
        <v>448</v>
      </c>
      <c r="G403" s="43"/>
      <c r="H403" s="43"/>
      <c r="I403" s="225"/>
      <c r="J403" s="43"/>
      <c r="K403" s="43"/>
      <c r="L403" s="47"/>
      <c r="M403" s="226"/>
      <c r="N403" s="227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19" t="s">
        <v>194</v>
      </c>
      <c r="AU403" s="19" t="s">
        <v>90</v>
      </c>
    </row>
    <row r="404" s="2" customFormat="1">
      <c r="A404" s="41"/>
      <c r="B404" s="42"/>
      <c r="C404" s="43"/>
      <c r="D404" s="228" t="s">
        <v>196</v>
      </c>
      <c r="E404" s="43"/>
      <c r="F404" s="229" t="s">
        <v>449</v>
      </c>
      <c r="G404" s="43"/>
      <c r="H404" s="43"/>
      <c r="I404" s="225"/>
      <c r="J404" s="43"/>
      <c r="K404" s="43"/>
      <c r="L404" s="47"/>
      <c r="M404" s="226"/>
      <c r="N404" s="227"/>
      <c r="O404" s="87"/>
      <c r="P404" s="87"/>
      <c r="Q404" s="87"/>
      <c r="R404" s="87"/>
      <c r="S404" s="87"/>
      <c r="T404" s="88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T404" s="19" t="s">
        <v>196</v>
      </c>
      <c r="AU404" s="19" t="s">
        <v>90</v>
      </c>
    </row>
    <row r="405" s="13" customFormat="1">
      <c r="A405" s="13"/>
      <c r="B405" s="230"/>
      <c r="C405" s="231"/>
      <c r="D405" s="223" t="s">
        <v>198</v>
      </c>
      <c r="E405" s="232" t="s">
        <v>41</v>
      </c>
      <c r="F405" s="233" t="s">
        <v>846</v>
      </c>
      <c r="G405" s="231"/>
      <c r="H405" s="234">
        <v>15.225</v>
      </c>
      <c r="I405" s="235"/>
      <c r="J405" s="231"/>
      <c r="K405" s="231"/>
      <c r="L405" s="236"/>
      <c r="M405" s="237"/>
      <c r="N405" s="238"/>
      <c r="O405" s="238"/>
      <c r="P405" s="238"/>
      <c r="Q405" s="238"/>
      <c r="R405" s="238"/>
      <c r="S405" s="238"/>
      <c r="T405" s="239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0" t="s">
        <v>198</v>
      </c>
      <c r="AU405" s="240" t="s">
        <v>90</v>
      </c>
      <c r="AV405" s="13" t="s">
        <v>90</v>
      </c>
      <c r="AW405" s="13" t="s">
        <v>42</v>
      </c>
      <c r="AX405" s="13" t="s">
        <v>80</v>
      </c>
      <c r="AY405" s="240" t="s">
        <v>186</v>
      </c>
    </row>
    <row r="406" s="14" customFormat="1">
      <c r="A406" s="14"/>
      <c r="B406" s="241"/>
      <c r="C406" s="242"/>
      <c r="D406" s="223" t="s">
        <v>198</v>
      </c>
      <c r="E406" s="243" t="s">
        <v>41</v>
      </c>
      <c r="F406" s="244" t="s">
        <v>200</v>
      </c>
      <c r="G406" s="242"/>
      <c r="H406" s="245">
        <v>15.225</v>
      </c>
      <c r="I406" s="246"/>
      <c r="J406" s="242"/>
      <c r="K406" s="242"/>
      <c r="L406" s="247"/>
      <c r="M406" s="248"/>
      <c r="N406" s="249"/>
      <c r="O406" s="249"/>
      <c r="P406" s="249"/>
      <c r="Q406" s="249"/>
      <c r="R406" s="249"/>
      <c r="S406" s="249"/>
      <c r="T406" s="250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1" t="s">
        <v>198</v>
      </c>
      <c r="AU406" s="251" t="s">
        <v>90</v>
      </c>
      <c r="AV406" s="14" t="s">
        <v>192</v>
      </c>
      <c r="AW406" s="14" t="s">
        <v>42</v>
      </c>
      <c r="AX406" s="14" t="s">
        <v>88</v>
      </c>
      <c r="AY406" s="251" t="s">
        <v>186</v>
      </c>
    </row>
    <row r="407" s="2" customFormat="1" ht="16.5" customHeight="1">
      <c r="A407" s="41"/>
      <c r="B407" s="42"/>
      <c r="C407" s="210" t="s">
        <v>847</v>
      </c>
      <c r="D407" s="210" t="s">
        <v>188</v>
      </c>
      <c r="E407" s="211" t="s">
        <v>848</v>
      </c>
      <c r="F407" s="212" t="s">
        <v>849</v>
      </c>
      <c r="G407" s="213" t="s">
        <v>117</v>
      </c>
      <c r="H407" s="214">
        <v>112.7</v>
      </c>
      <c r="I407" s="215"/>
      <c r="J407" s="216">
        <f>ROUND(I407*H407,2)</f>
        <v>0</v>
      </c>
      <c r="K407" s="212" t="s">
        <v>191</v>
      </c>
      <c r="L407" s="47"/>
      <c r="M407" s="217" t="s">
        <v>41</v>
      </c>
      <c r="N407" s="218" t="s">
        <v>51</v>
      </c>
      <c r="O407" s="87"/>
      <c r="P407" s="219">
        <f>O407*H407</f>
        <v>0</v>
      </c>
      <c r="Q407" s="219">
        <v>3.9099999999999998E-06</v>
      </c>
      <c r="R407" s="219">
        <f>Q407*H407</f>
        <v>0.00044065700000000001</v>
      </c>
      <c r="S407" s="219">
        <v>0</v>
      </c>
      <c r="T407" s="220">
        <f>S407*H407</f>
        <v>0</v>
      </c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221" t="s">
        <v>192</v>
      </c>
      <c r="AT407" s="221" t="s">
        <v>188</v>
      </c>
      <c r="AU407" s="221" t="s">
        <v>90</v>
      </c>
      <c r="AY407" s="19" t="s">
        <v>186</v>
      </c>
      <c r="BE407" s="222">
        <f>IF(N407="základní",J407,0)</f>
        <v>0</v>
      </c>
      <c r="BF407" s="222">
        <f>IF(N407="snížená",J407,0)</f>
        <v>0</v>
      </c>
      <c r="BG407" s="222">
        <f>IF(N407="zákl. přenesená",J407,0)</f>
        <v>0</v>
      </c>
      <c r="BH407" s="222">
        <f>IF(N407="sníž. přenesená",J407,0)</f>
        <v>0</v>
      </c>
      <c r="BI407" s="222">
        <f>IF(N407="nulová",J407,0)</f>
        <v>0</v>
      </c>
      <c r="BJ407" s="19" t="s">
        <v>88</v>
      </c>
      <c r="BK407" s="222">
        <f>ROUND(I407*H407,2)</f>
        <v>0</v>
      </c>
      <c r="BL407" s="19" t="s">
        <v>192</v>
      </c>
      <c r="BM407" s="221" t="s">
        <v>850</v>
      </c>
    </row>
    <row r="408" s="2" customFormat="1">
      <c r="A408" s="41"/>
      <c r="B408" s="42"/>
      <c r="C408" s="43"/>
      <c r="D408" s="223" t="s">
        <v>194</v>
      </c>
      <c r="E408" s="43"/>
      <c r="F408" s="224" t="s">
        <v>851</v>
      </c>
      <c r="G408" s="43"/>
      <c r="H408" s="43"/>
      <c r="I408" s="225"/>
      <c r="J408" s="43"/>
      <c r="K408" s="43"/>
      <c r="L408" s="47"/>
      <c r="M408" s="226"/>
      <c r="N408" s="227"/>
      <c r="O408" s="87"/>
      <c r="P408" s="87"/>
      <c r="Q408" s="87"/>
      <c r="R408" s="87"/>
      <c r="S408" s="87"/>
      <c r="T408" s="88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T408" s="19" t="s">
        <v>194</v>
      </c>
      <c r="AU408" s="19" t="s">
        <v>90</v>
      </c>
    </row>
    <row r="409" s="2" customFormat="1">
      <c r="A409" s="41"/>
      <c r="B409" s="42"/>
      <c r="C409" s="43"/>
      <c r="D409" s="228" t="s">
        <v>196</v>
      </c>
      <c r="E409" s="43"/>
      <c r="F409" s="229" t="s">
        <v>852</v>
      </c>
      <c r="G409" s="43"/>
      <c r="H409" s="43"/>
      <c r="I409" s="225"/>
      <c r="J409" s="43"/>
      <c r="K409" s="43"/>
      <c r="L409" s="47"/>
      <c r="M409" s="226"/>
      <c r="N409" s="227"/>
      <c r="O409" s="87"/>
      <c r="P409" s="87"/>
      <c r="Q409" s="87"/>
      <c r="R409" s="87"/>
      <c r="S409" s="87"/>
      <c r="T409" s="88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19" t="s">
        <v>196</v>
      </c>
      <c r="AU409" s="19" t="s">
        <v>90</v>
      </c>
    </row>
    <row r="410" s="13" customFormat="1">
      <c r="A410" s="13"/>
      <c r="B410" s="230"/>
      <c r="C410" s="231"/>
      <c r="D410" s="223" t="s">
        <v>198</v>
      </c>
      <c r="E410" s="232" t="s">
        <v>41</v>
      </c>
      <c r="F410" s="233" t="s">
        <v>853</v>
      </c>
      <c r="G410" s="231"/>
      <c r="H410" s="234">
        <v>47.600000000000001</v>
      </c>
      <c r="I410" s="235"/>
      <c r="J410" s="231"/>
      <c r="K410" s="231"/>
      <c r="L410" s="236"/>
      <c r="M410" s="237"/>
      <c r="N410" s="238"/>
      <c r="O410" s="238"/>
      <c r="P410" s="238"/>
      <c r="Q410" s="238"/>
      <c r="R410" s="238"/>
      <c r="S410" s="238"/>
      <c r="T410" s="239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0" t="s">
        <v>198</v>
      </c>
      <c r="AU410" s="240" t="s">
        <v>90</v>
      </c>
      <c r="AV410" s="13" t="s">
        <v>90</v>
      </c>
      <c r="AW410" s="13" t="s">
        <v>42</v>
      </c>
      <c r="AX410" s="13" t="s">
        <v>80</v>
      </c>
      <c r="AY410" s="240" t="s">
        <v>186</v>
      </c>
    </row>
    <row r="411" s="13" customFormat="1">
      <c r="A411" s="13"/>
      <c r="B411" s="230"/>
      <c r="C411" s="231"/>
      <c r="D411" s="223" t="s">
        <v>198</v>
      </c>
      <c r="E411" s="232" t="s">
        <v>41</v>
      </c>
      <c r="F411" s="233" t="s">
        <v>854</v>
      </c>
      <c r="G411" s="231"/>
      <c r="H411" s="234">
        <v>65.099999999999994</v>
      </c>
      <c r="I411" s="235"/>
      <c r="J411" s="231"/>
      <c r="K411" s="231"/>
      <c r="L411" s="236"/>
      <c r="M411" s="237"/>
      <c r="N411" s="238"/>
      <c r="O411" s="238"/>
      <c r="P411" s="238"/>
      <c r="Q411" s="238"/>
      <c r="R411" s="238"/>
      <c r="S411" s="238"/>
      <c r="T411" s="239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0" t="s">
        <v>198</v>
      </c>
      <c r="AU411" s="240" t="s">
        <v>90</v>
      </c>
      <c r="AV411" s="13" t="s">
        <v>90</v>
      </c>
      <c r="AW411" s="13" t="s">
        <v>42</v>
      </c>
      <c r="AX411" s="13" t="s">
        <v>80</v>
      </c>
      <c r="AY411" s="240" t="s">
        <v>186</v>
      </c>
    </row>
    <row r="412" s="14" customFormat="1">
      <c r="A412" s="14"/>
      <c r="B412" s="241"/>
      <c r="C412" s="242"/>
      <c r="D412" s="223" t="s">
        <v>198</v>
      </c>
      <c r="E412" s="243" t="s">
        <v>592</v>
      </c>
      <c r="F412" s="244" t="s">
        <v>200</v>
      </c>
      <c r="G412" s="242"/>
      <c r="H412" s="245">
        <v>112.7</v>
      </c>
      <c r="I412" s="246"/>
      <c r="J412" s="242"/>
      <c r="K412" s="242"/>
      <c r="L412" s="247"/>
      <c r="M412" s="248"/>
      <c r="N412" s="249"/>
      <c r="O412" s="249"/>
      <c r="P412" s="249"/>
      <c r="Q412" s="249"/>
      <c r="R412" s="249"/>
      <c r="S412" s="249"/>
      <c r="T412" s="250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1" t="s">
        <v>198</v>
      </c>
      <c r="AU412" s="251" t="s">
        <v>90</v>
      </c>
      <c r="AV412" s="14" t="s">
        <v>192</v>
      </c>
      <c r="AW412" s="14" t="s">
        <v>42</v>
      </c>
      <c r="AX412" s="14" t="s">
        <v>88</v>
      </c>
      <c r="AY412" s="251" t="s">
        <v>186</v>
      </c>
    </row>
    <row r="413" s="2" customFormat="1" ht="16.5" customHeight="1">
      <c r="A413" s="41"/>
      <c r="B413" s="42"/>
      <c r="C413" s="210" t="s">
        <v>855</v>
      </c>
      <c r="D413" s="210" t="s">
        <v>188</v>
      </c>
      <c r="E413" s="211" t="s">
        <v>856</v>
      </c>
      <c r="F413" s="212" t="s">
        <v>857</v>
      </c>
      <c r="G413" s="213" t="s">
        <v>117</v>
      </c>
      <c r="H413" s="214">
        <v>112.7</v>
      </c>
      <c r="I413" s="215"/>
      <c r="J413" s="216">
        <f>ROUND(I413*H413,2)</f>
        <v>0</v>
      </c>
      <c r="K413" s="212" t="s">
        <v>191</v>
      </c>
      <c r="L413" s="47"/>
      <c r="M413" s="217" t="s">
        <v>41</v>
      </c>
      <c r="N413" s="218" t="s">
        <v>51</v>
      </c>
      <c r="O413" s="87"/>
      <c r="P413" s="219">
        <f>O413*H413</f>
        <v>0</v>
      </c>
      <c r="Q413" s="219">
        <v>9.2399999999999996E-05</v>
      </c>
      <c r="R413" s="219">
        <f>Q413*H413</f>
        <v>0.010413479999999999</v>
      </c>
      <c r="S413" s="219">
        <v>0</v>
      </c>
      <c r="T413" s="220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21" t="s">
        <v>192</v>
      </c>
      <c r="AT413" s="221" t="s">
        <v>188</v>
      </c>
      <c r="AU413" s="221" t="s">
        <v>90</v>
      </c>
      <c r="AY413" s="19" t="s">
        <v>186</v>
      </c>
      <c r="BE413" s="222">
        <f>IF(N413="základní",J413,0)</f>
        <v>0</v>
      </c>
      <c r="BF413" s="222">
        <f>IF(N413="snížená",J413,0)</f>
        <v>0</v>
      </c>
      <c r="BG413" s="222">
        <f>IF(N413="zákl. přenesená",J413,0)</f>
        <v>0</v>
      </c>
      <c r="BH413" s="222">
        <f>IF(N413="sníž. přenesená",J413,0)</f>
        <v>0</v>
      </c>
      <c r="BI413" s="222">
        <f>IF(N413="nulová",J413,0)</f>
        <v>0</v>
      </c>
      <c r="BJ413" s="19" t="s">
        <v>88</v>
      </c>
      <c r="BK413" s="222">
        <f>ROUND(I413*H413,2)</f>
        <v>0</v>
      </c>
      <c r="BL413" s="19" t="s">
        <v>192</v>
      </c>
      <c r="BM413" s="221" t="s">
        <v>858</v>
      </c>
    </row>
    <row r="414" s="2" customFormat="1">
      <c r="A414" s="41"/>
      <c r="B414" s="42"/>
      <c r="C414" s="43"/>
      <c r="D414" s="223" t="s">
        <v>194</v>
      </c>
      <c r="E414" s="43"/>
      <c r="F414" s="224" t="s">
        <v>859</v>
      </c>
      <c r="G414" s="43"/>
      <c r="H414" s="43"/>
      <c r="I414" s="225"/>
      <c r="J414" s="43"/>
      <c r="K414" s="43"/>
      <c r="L414" s="47"/>
      <c r="M414" s="226"/>
      <c r="N414" s="227"/>
      <c r="O414" s="87"/>
      <c r="P414" s="87"/>
      <c r="Q414" s="87"/>
      <c r="R414" s="87"/>
      <c r="S414" s="87"/>
      <c r="T414" s="88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T414" s="19" t="s">
        <v>194</v>
      </c>
      <c r="AU414" s="19" t="s">
        <v>90</v>
      </c>
    </row>
    <row r="415" s="2" customFormat="1">
      <c r="A415" s="41"/>
      <c r="B415" s="42"/>
      <c r="C415" s="43"/>
      <c r="D415" s="228" t="s">
        <v>196</v>
      </c>
      <c r="E415" s="43"/>
      <c r="F415" s="229" t="s">
        <v>860</v>
      </c>
      <c r="G415" s="43"/>
      <c r="H415" s="43"/>
      <c r="I415" s="225"/>
      <c r="J415" s="43"/>
      <c r="K415" s="43"/>
      <c r="L415" s="47"/>
      <c r="M415" s="226"/>
      <c r="N415" s="227"/>
      <c r="O415" s="87"/>
      <c r="P415" s="87"/>
      <c r="Q415" s="87"/>
      <c r="R415" s="87"/>
      <c r="S415" s="87"/>
      <c r="T415" s="88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19" t="s">
        <v>196</v>
      </c>
      <c r="AU415" s="19" t="s">
        <v>90</v>
      </c>
    </row>
    <row r="416" s="13" customFormat="1">
      <c r="A416" s="13"/>
      <c r="B416" s="230"/>
      <c r="C416" s="231"/>
      <c r="D416" s="223" t="s">
        <v>198</v>
      </c>
      <c r="E416" s="232" t="s">
        <v>41</v>
      </c>
      <c r="F416" s="233" t="s">
        <v>592</v>
      </c>
      <c r="G416" s="231"/>
      <c r="H416" s="234">
        <v>112.7</v>
      </c>
      <c r="I416" s="235"/>
      <c r="J416" s="231"/>
      <c r="K416" s="231"/>
      <c r="L416" s="236"/>
      <c r="M416" s="237"/>
      <c r="N416" s="238"/>
      <c r="O416" s="238"/>
      <c r="P416" s="238"/>
      <c r="Q416" s="238"/>
      <c r="R416" s="238"/>
      <c r="S416" s="238"/>
      <c r="T416" s="239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0" t="s">
        <v>198</v>
      </c>
      <c r="AU416" s="240" t="s">
        <v>90</v>
      </c>
      <c r="AV416" s="13" t="s">
        <v>90</v>
      </c>
      <c r="AW416" s="13" t="s">
        <v>42</v>
      </c>
      <c r="AX416" s="13" t="s">
        <v>80</v>
      </c>
      <c r="AY416" s="240" t="s">
        <v>186</v>
      </c>
    </row>
    <row r="417" s="14" customFormat="1">
      <c r="A417" s="14"/>
      <c r="B417" s="241"/>
      <c r="C417" s="242"/>
      <c r="D417" s="223" t="s">
        <v>198</v>
      </c>
      <c r="E417" s="243" t="s">
        <v>41</v>
      </c>
      <c r="F417" s="244" t="s">
        <v>200</v>
      </c>
      <c r="G417" s="242"/>
      <c r="H417" s="245">
        <v>112.7</v>
      </c>
      <c r="I417" s="246"/>
      <c r="J417" s="242"/>
      <c r="K417" s="242"/>
      <c r="L417" s="247"/>
      <c r="M417" s="248"/>
      <c r="N417" s="249"/>
      <c r="O417" s="249"/>
      <c r="P417" s="249"/>
      <c r="Q417" s="249"/>
      <c r="R417" s="249"/>
      <c r="S417" s="249"/>
      <c r="T417" s="250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1" t="s">
        <v>198</v>
      </c>
      <c r="AU417" s="251" t="s">
        <v>90</v>
      </c>
      <c r="AV417" s="14" t="s">
        <v>192</v>
      </c>
      <c r="AW417" s="14" t="s">
        <v>42</v>
      </c>
      <c r="AX417" s="14" t="s">
        <v>88</v>
      </c>
      <c r="AY417" s="251" t="s">
        <v>186</v>
      </c>
    </row>
    <row r="418" s="2" customFormat="1" ht="16.5" customHeight="1">
      <c r="A418" s="41"/>
      <c r="B418" s="42"/>
      <c r="C418" s="210" t="s">
        <v>861</v>
      </c>
      <c r="D418" s="210" t="s">
        <v>188</v>
      </c>
      <c r="E418" s="211" t="s">
        <v>862</v>
      </c>
      <c r="F418" s="212" t="s">
        <v>863</v>
      </c>
      <c r="G418" s="213" t="s">
        <v>117</v>
      </c>
      <c r="H418" s="214">
        <v>112.7</v>
      </c>
      <c r="I418" s="215"/>
      <c r="J418" s="216">
        <f>ROUND(I418*H418,2)</f>
        <v>0</v>
      </c>
      <c r="K418" s="212" t="s">
        <v>191</v>
      </c>
      <c r="L418" s="47"/>
      <c r="M418" s="217" t="s">
        <v>41</v>
      </c>
      <c r="N418" s="218" t="s">
        <v>51</v>
      </c>
      <c r="O418" s="87"/>
      <c r="P418" s="219">
        <f>O418*H418</f>
        <v>0</v>
      </c>
      <c r="Q418" s="219">
        <v>1.2950000000000001E-06</v>
      </c>
      <c r="R418" s="219">
        <f>Q418*H418</f>
        <v>0.00014594650000000002</v>
      </c>
      <c r="S418" s="219">
        <v>0</v>
      </c>
      <c r="T418" s="220">
        <f>S418*H418</f>
        <v>0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221" t="s">
        <v>192</v>
      </c>
      <c r="AT418" s="221" t="s">
        <v>188</v>
      </c>
      <c r="AU418" s="221" t="s">
        <v>90</v>
      </c>
      <c r="AY418" s="19" t="s">
        <v>186</v>
      </c>
      <c r="BE418" s="222">
        <f>IF(N418="základní",J418,0)</f>
        <v>0</v>
      </c>
      <c r="BF418" s="222">
        <f>IF(N418="snížená",J418,0)</f>
        <v>0</v>
      </c>
      <c r="BG418" s="222">
        <f>IF(N418="zákl. přenesená",J418,0)</f>
        <v>0</v>
      </c>
      <c r="BH418" s="222">
        <f>IF(N418="sníž. přenesená",J418,0)</f>
        <v>0</v>
      </c>
      <c r="BI418" s="222">
        <f>IF(N418="nulová",J418,0)</f>
        <v>0</v>
      </c>
      <c r="BJ418" s="19" t="s">
        <v>88</v>
      </c>
      <c r="BK418" s="222">
        <f>ROUND(I418*H418,2)</f>
        <v>0</v>
      </c>
      <c r="BL418" s="19" t="s">
        <v>192</v>
      </c>
      <c r="BM418" s="221" t="s">
        <v>864</v>
      </c>
    </row>
    <row r="419" s="2" customFormat="1">
      <c r="A419" s="41"/>
      <c r="B419" s="42"/>
      <c r="C419" s="43"/>
      <c r="D419" s="223" t="s">
        <v>194</v>
      </c>
      <c r="E419" s="43"/>
      <c r="F419" s="224" t="s">
        <v>865</v>
      </c>
      <c r="G419" s="43"/>
      <c r="H419" s="43"/>
      <c r="I419" s="225"/>
      <c r="J419" s="43"/>
      <c r="K419" s="43"/>
      <c r="L419" s="47"/>
      <c r="M419" s="226"/>
      <c r="N419" s="227"/>
      <c r="O419" s="87"/>
      <c r="P419" s="87"/>
      <c r="Q419" s="87"/>
      <c r="R419" s="87"/>
      <c r="S419" s="87"/>
      <c r="T419" s="88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19" t="s">
        <v>194</v>
      </c>
      <c r="AU419" s="19" t="s">
        <v>90</v>
      </c>
    </row>
    <row r="420" s="2" customFormat="1">
      <c r="A420" s="41"/>
      <c r="B420" s="42"/>
      <c r="C420" s="43"/>
      <c r="D420" s="228" t="s">
        <v>196</v>
      </c>
      <c r="E420" s="43"/>
      <c r="F420" s="229" t="s">
        <v>866</v>
      </c>
      <c r="G420" s="43"/>
      <c r="H420" s="43"/>
      <c r="I420" s="225"/>
      <c r="J420" s="43"/>
      <c r="K420" s="43"/>
      <c r="L420" s="47"/>
      <c r="M420" s="226"/>
      <c r="N420" s="227"/>
      <c r="O420" s="87"/>
      <c r="P420" s="87"/>
      <c r="Q420" s="87"/>
      <c r="R420" s="87"/>
      <c r="S420" s="87"/>
      <c r="T420" s="88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T420" s="19" t="s">
        <v>196</v>
      </c>
      <c r="AU420" s="19" t="s">
        <v>90</v>
      </c>
    </row>
    <row r="421" s="13" customFormat="1">
      <c r="A421" s="13"/>
      <c r="B421" s="230"/>
      <c r="C421" s="231"/>
      <c r="D421" s="223" t="s">
        <v>198</v>
      </c>
      <c r="E421" s="232" t="s">
        <v>41</v>
      </c>
      <c r="F421" s="233" t="s">
        <v>592</v>
      </c>
      <c r="G421" s="231"/>
      <c r="H421" s="234">
        <v>112.7</v>
      </c>
      <c r="I421" s="235"/>
      <c r="J421" s="231"/>
      <c r="K421" s="231"/>
      <c r="L421" s="236"/>
      <c r="M421" s="237"/>
      <c r="N421" s="238"/>
      <c r="O421" s="238"/>
      <c r="P421" s="238"/>
      <c r="Q421" s="238"/>
      <c r="R421" s="238"/>
      <c r="S421" s="238"/>
      <c r="T421" s="239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0" t="s">
        <v>198</v>
      </c>
      <c r="AU421" s="240" t="s">
        <v>90</v>
      </c>
      <c r="AV421" s="13" t="s">
        <v>90</v>
      </c>
      <c r="AW421" s="13" t="s">
        <v>42</v>
      </c>
      <c r="AX421" s="13" t="s">
        <v>80</v>
      </c>
      <c r="AY421" s="240" t="s">
        <v>186</v>
      </c>
    </row>
    <row r="422" s="14" customFormat="1">
      <c r="A422" s="14"/>
      <c r="B422" s="241"/>
      <c r="C422" s="242"/>
      <c r="D422" s="223" t="s">
        <v>198</v>
      </c>
      <c r="E422" s="243" t="s">
        <v>41</v>
      </c>
      <c r="F422" s="244" t="s">
        <v>200</v>
      </c>
      <c r="G422" s="242"/>
      <c r="H422" s="245">
        <v>112.7</v>
      </c>
      <c r="I422" s="246"/>
      <c r="J422" s="242"/>
      <c r="K422" s="242"/>
      <c r="L422" s="247"/>
      <c r="M422" s="248"/>
      <c r="N422" s="249"/>
      <c r="O422" s="249"/>
      <c r="P422" s="249"/>
      <c r="Q422" s="249"/>
      <c r="R422" s="249"/>
      <c r="S422" s="249"/>
      <c r="T422" s="250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1" t="s">
        <v>198</v>
      </c>
      <c r="AU422" s="251" t="s">
        <v>90</v>
      </c>
      <c r="AV422" s="14" t="s">
        <v>192</v>
      </c>
      <c r="AW422" s="14" t="s">
        <v>42</v>
      </c>
      <c r="AX422" s="14" t="s">
        <v>88</v>
      </c>
      <c r="AY422" s="251" t="s">
        <v>186</v>
      </c>
    </row>
    <row r="423" s="2" customFormat="1" ht="16.5" customHeight="1">
      <c r="A423" s="41"/>
      <c r="B423" s="42"/>
      <c r="C423" s="210" t="s">
        <v>867</v>
      </c>
      <c r="D423" s="210" t="s">
        <v>188</v>
      </c>
      <c r="E423" s="211" t="s">
        <v>868</v>
      </c>
      <c r="F423" s="212" t="s">
        <v>869</v>
      </c>
      <c r="G423" s="213" t="s">
        <v>117</v>
      </c>
      <c r="H423" s="214">
        <v>4.5</v>
      </c>
      <c r="I423" s="215"/>
      <c r="J423" s="216">
        <f>ROUND(I423*H423,2)</f>
        <v>0</v>
      </c>
      <c r="K423" s="212" t="s">
        <v>191</v>
      </c>
      <c r="L423" s="47"/>
      <c r="M423" s="217" t="s">
        <v>41</v>
      </c>
      <c r="N423" s="218" t="s">
        <v>51</v>
      </c>
      <c r="O423" s="87"/>
      <c r="P423" s="219">
        <f>O423*H423</f>
        <v>0</v>
      </c>
      <c r="Q423" s="219">
        <v>7.7760000000000001E-05</v>
      </c>
      <c r="R423" s="219">
        <f>Q423*H423</f>
        <v>0.00034991999999999998</v>
      </c>
      <c r="S423" s="219">
        <v>0</v>
      </c>
      <c r="T423" s="220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1" t="s">
        <v>192</v>
      </c>
      <c r="AT423" s="221" t="s">
        <v>188</v>
      </c>
      <c r="AU423" s="221" t="s">
        <v>90</v>
      </c>
      <c r="AY423" s="19" t="s">
        <v>186</v>
      </c>
      <c r="BE423" s="222">
        <f>IF(N423="základní",J423,0)</f>
        <v>0</v>
      </c>
      <c r="BF423" s="222">
        <f>IF(N423="snížená",J423,0)</f>
        <v>0</v>
      </c>
      <c r="BG423" s="222">
        <f>IF(N423="zákl. přenesená",J423,0)</f>
        <v>0</v>
      </c>
      <c r="BH423" s="222">
        <f>IF(N423="sníž. přenesená",J423,0)</f>
        <v>0</v>
      </c>
      <c r="BI423" s="222">
        <f>IF(N423="nulová",J423,0)</f>
        <v>0</v>
      </c>
      <c r="BJ423" s="19" t="s">
        <v>88</v>
      </c>
      <c r="BK423" s="222">
        <f>ROUND(I423*H423,2)</f>
        <v>0</v>
      </c>
      <c r="BL423" s="19" t="s">
        <v>192</v>
      </c>
      <c r="BM423" s="221" t="s">
        <v>870</v>
      </c>
    </row>
    <row r="424" s="2" customFormat="1">
      <c r="A424" s="41"/>
      <c r="B424" s="42"/>
      <c r="C424" s="43"/>
      <c r="D424" s="223" t="s">
        <v>194</v>
      </c>
      <c r="E424" s="43"/>
      <c r="F424" s="224" t="s">
        <v>871</v>
      </c>
      <c r="G424" s="43"/>
      <c r="H424" s="43"/>
      <c r="I424" s="225"/>
      <c r="J424" s="43"/>
      <c r="K424" s="43"/>
      <c r="L424" s="47"/>
      <c r="M424" s="226"/>
      <c r="N424" s="227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19" t="s">
        <v>194</v>
      </c>
      <c r="AU424" s="19" t="s">
        <v>90</v>
      </c>
    </row>
    <row r="425" s="2" customFormat="1">
      <c r="A425" s="41"/>
      <c r="B425" s="42"/>
      <c r="C425" s="43"/>
      <c r="D425" s="228" t="s">
        <v>196</v>
      </c>
      <c r="E425" s="43"/>
      <c r="F425" s="229" t="s">
        <v>872</v>
      </c>
      <c r="G425" s="43"/>
      <c r="H425" s="43"/>
      <c r="I425" s="225"/>
      <c r="J425" s="43"/>
      <c r="K425" s="43"/>
      <c r="L425" s="47"/>
      <c r="M425" s="226"/>
      <c r="N425" s="227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19" t="s">
        <v>196</v>
      </c>
      <c r="AU425" s="19" t="s">
        <v>90</v>
      </c>
    </row>
    <row r="426" s="13" customFormat="1">
      <c r="A426" s="13"/>
      <c r="B426" s="230"/>
      <c r="C426" s="231"/>
      <c r="D426" s="223" t="s">
        <v>198</v>
      </c>
      <c r="E426" s="232" t="s">
        <v>41</v>
      </c>
      <c r="F426" s="233" t="s">
        <v>873</v>
      </c>
      <c r="G426" s="231"/>
      <c r="H426" s="234">
        <v>4.5</v>
      </c>
      <c r="I426" s="235"/>
      <c r="J426" s="231"/>
      <c r="K426" s="231"/>
      <c r="L426" s="236"/>
      <c r="M426" s="237"/>
      <c r="N426" s="238"/>
      <c r="O426" s="238"/>
      <c r="P426" s="238"/>
      <c r="Q426" s="238"/>
      <c r="R426" s="238"/>
      <c r="S426" s="238"/>
      <c r="T426" s="239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0" t="s">
        <v>198</v>
      </c>
      <c r="AU426" s="240" t="s">
        <v>90</v>
      </c>
      <c r="AV426" s="13" t="s">
        <v>90</v>
      </c>
      <c r="AW426" s="13" t="s">
        <v>42</v>
      </c>
      <c r="AX426" s="13" t="s">
        <v>80</v>
      </c>
      <c r="AY426" s="240" t="s">
        <v>186</v>
      </c>
    </row>
    <row r="427" s="14" customFormat="1">
      <c r="A427" s="14"/>
      <c r="B427" s="241"/>
      <c r="C427" s="242"/>
      <c r="D427" s="223" t="s">
        <v>198</v>
      </c>
      <c r="E427" s="243" t="s">
        <v>41</v>
      </c>
      <c r="F427" s="244" t="s">
        <v>200</v>
      </c>
      <c r="G427" s="242"/>
      <c r="H427" s="245">
        <v>4.5</v>
      </c>
      <c r="I427" s="246"/>
      <c r="J427" s="242"/>
      <c r="K427" s="242"/>
      <c r="L427" s="247"/>
      <c r="M427" s="248"/>
      <c r="N427" s="249"/>
      <c r="O427" s="249"/>
      <c r="P427" s="249"/>
      <c r="Q427" s="249"/>
      <c r="R427" s="249"/>
      <c r="S427" s="249"/>
      <c r="T427" s="250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1" t="s">
        <v>198</v>
      </c>
      <c r="AU427" s="251" t="s">
        <v>90</v>
      </c>
      <c r="AV427" s="14" t="s">
        <v>192</v>
      </c>
      <c r="AW427" s="14" t="s">
        <v>42</v>
      </c>
      <c r="AX427" s="14" t="s">
        <v>88</v>
      </c>
      <c r="AY427" s="251" t="s">
        <v>186</v>
      </c>
    </row>
    <row r="428" s="2" customFormat="1" ht="16.5" customHeight="1">
      <c r="A428" s="41"/>
      <c r="B428" s="42"/>
      <c r="C428" s="210" t="s">
        <v>874</v>
      </c>
      <c r="D428" s="210" t="s">
        <v>188</v>
      </c>
      <c r="E428" s="211" t="s">
        <v>875</v>
      </c>
      <c r="F428" s="212" t="s">
        <v>876</v>
      </c>
      <c r="G428" s="213" t="s">
        <v>117</v>
      </c>
      <c r="H428" s="214">
        <v>32.5</v>
      </c>
      <c r="I428" s="215"/>
      <c r="J428" s="216">
        <f>ROUND(I428*H428,2)</f>
        <v>0</v>
      </c>
      <c r="K428" s="212" t="s">
        <v>191</v>
      </c>
      <c r="L428" s="47"/>
      <c r="M428" s="217" t="s">
        <v>41</v>
      </c>
      <c r="N428" s="218" t="s">
        <v>51</v>
      </c>
      <c r="O428" s="87"/>
      <c r="P428" s="219">
        <f>O428*H428</f>
        <v>0</v>
      </c>
      <c r="Q428" s="219">
        <v>0</v>
      </c>
      <c r="R428" s="219">
        <f>Q428*H428</f>
        <v>0</v>
      </c>
      <c r="S428" s="219">
        <v>0.085999999999999993</v>
      </c>
      <c r="T428" s="220">
        <f>S428*H428</f>
        <v>2.7949999999999999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1" t="s">
        <v>192</v>
      </c>
      <c r="AT428" s="221" t="s">
        <v>188</v>
      </c>
      <c r="AU428" s="221" t="s">
        <v>90</v>
      </c>
      <c r="AY428" s="19" t="s">
        <v>186</v>
      </c>
      <c r="BE428" s="222">
        <f>IF(N428="základní",J428,0)</f>
        <v>0</v>
      </c>
      <c r="BF428" s="222">
        <f>IF(N428="snížená",J428,0)</f>
        <v>0</v>
      </c>
      <c r="BG428" s="222">
        <f>IF(N428="zákl. přenesená",J428,0)</f>
        <v>0</v>
      </c>
      <c r="BH428" s="222">
        <f>IF(N428="sníž. přenesená",J428,0)</f>
        <v>0</v>
      </c>
      <c r="BI428" s="222">
        <f>IF(N428="nulová",J428,0)</f>
        <v>0</v>
      </c>
      <c r="BJ428" s="19" t="s">
        <v>88</v>
      </c>
      <c r="BK428" s="222">
        <f>ROUND(I428*H428,2)</f>
        <v>0</v>
      </c>
      <c r="BL428" s="19" t="s">
        <v>192</v>
      </c>
      <c r="BM428" s="221" t="s">
        <v>877</v>
      </c>
    </row>
    <row r="429" s="2" customFormat="1">
      <c r="A429" s="41"/>
      <c r="B429" s="42"/>
      <c r="C429" s="43"/>
      <c r="D429" s="223" t="s">
        <v>194</v>
      </c>
      <c r="E429" s="43"/>
      <c r="F429" s="224" t="s">
        <v>878</v>
      </c>
      <c r="G429" s="43"/>
      <c r="H429" s="43"/>
      <c r="I429" s="225"/>
      <c r="J429" s="43"/>
      <c r="K429" s="43"/>
      <c r="L429" s="47"/>
      <c r="M429" s="226"/>
      <c r="N429" s="227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19" t="s">
        <v>194</v>
      </c>
      <c r="AU429" s="19" t="s">
        <v>90</v>
      </c>
    </row>
    <row r="430" s="2" customFormat="1">
      <c r="A430" s="41"/>
      <c r="B430" s="42"/>
      <c r="C430" s="43"/>
      <c r="D430" s="228" t="s">
        <v>196</v>
      </c>
      <c r="E430" s="43"/>
      <c r="F430" s="229" t="s">
        <v>879</v>
      </c>
      <c r="G430" s="43"/>
      <c r="H430" s="43"/>
      <c r="I430" s="225"/>
      <c r="J430" s="43"/>
      <c r="K430" s="43"/>
      <c r="L430" s="47"/>
      <c r="M430" s="226"/>
      <c r="N430" s="227"/>
      <c r="O430" s="87"/>
      <c r="P430" s="87"/>
      <c r="Q430" s="87"/>
      <c r="R430" s="87"/>
      <c r="S430" s="87"/>
      <c r="T430" s="88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T430" s="19" t="s">
        <v>196</v>
      </c>
      <c r="AU430" s="19" t="s">
        <v>90</v>
      </c>
    </row>
    <row r="431" s="13" customFormat="1">
      <c r="A431" s="13"/>
      <c r="B431" s="230"/>
      <c r="C431" s="231"/>
      <c r="D431" s="223" t="s">
        <v>198</v>
      </c>
      <c r="E431" s="232" t="s">
        <v>41</v>
      </c>
      <c r="F431" s="233" t="s">
        <v>580</v>
      </c>
      <c r="G431" s="231"/>
      <c r="H431" s="234">
        <v>32.5</v>
      </c>
      <c r="I431" s="235"/>
      <c r="J431" s="231"/>
      <c r="K431" s="231"/>
      <c r="L431" s="236"/>
      <c r="M431" s="237"/>
      <c r="N431" s="238"/>
      <c r="O431" s="238"/>
      <c r="P431" s="238"/>
      <c r="Q431" s="238"/>
      <c r="R431" s="238"/>
      <c r="S431" s="238"/>
      <c r="T431" s="239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0" t="s">
        <v>198</v>
      </c>
      <c r="AU431" s="240" t="s">
        <v>90</v>
      </c>
      <c r="AV431" s="13" t="s">
        <v>90</v>
      </c>
      <c r="AW431" s="13" t="s">
        <v>42</v>
      </c>
      <c r="AX431" s="13" t="s">
        <v>80</v>
      </c>
      <c r="AY431" s="240" t="s">
        <v>186</v>
      </c>
    </row>
    <row r="432" s="14" customFormat="1">
      <c r="A432" s="14"/>
      <c r="B432" s="241"/>
      <c r="C432" s="242"/>
      <c r="D432" s="223" t="s">
        <v>198</v>
      </c>
      <c r="E432" s="243" t="s">
        <v>578</v>
      </c>
      <c r="F432" s="244" t="s">
        <v>200</v>
      </c>
      <c r="G432" s="242"/>
      <c r="H432" s="245">
        <v>32.5</v>
      </c>
      <c r="I432" s="246"/>
      <c r="J432" s="242"/>
      <c r="K432" s="242"/>
      <c r="L432" s="247"/>
      <c r="M432" s="248"/>
      <c r="N432" s="249"/>
      <c r="O432" s="249"/>
      <c r="P432" s="249"/>
      <c r="Q432" s="249"/>
      <c r="R432" s="249"/>
      <c r="S432" s="249"/>
      <c r="T432" s="250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1" t="s">
        <v>198</v>
      </c>
      <c r="AU432" s="251" t="s">
        <v>90</v>
      </c>
      <c r="AV432" s="14" t="s">
        <v>192</v>
      </c>
      <c r="AW432" s="14" t="s">
        <v>42</v>
      </c>
      <c r="AX432" s="14" t="s">
        <v>88</v>
      </c>
      <c r="AY432" s="251" t="s">
        <v>186</v>
      </c>
    </row>
    <row r="433" s="2" customFormat="1" ht="16.5" customHeight="1">
      <c r="A433" s="41"/>
      <c r="B433" s="42"/>
      <c r="C433" s="210" t="s">
        <v>880</v>
      </c>
      <c r="D433" s="210" t="s">
        <v>188</v>
      </c>
      <c r="E433" s="211" t="s">
        <v>881</v>
      </c>
      <c r="F433" s="212" t="s">
        <v>882</v>
      </c>
      <c r="G433" s="213" t="s">
        <v>533</v>
      </c>
      <c r="H433" s="214">
        <v>3</v>
      </c>
      <c r="I433" s="215"/>
      <c r="J433" s="216">
        <f>ROUND(I433*H433,2)</f>
        <v>0</v>
      </c>
      <c r="K433" s="212" t="s">
        <v>41</v>
      </c>
      <c r="L433" s="47"/>
      <c r="M433" s="217" t="s">
        <v>41</v>
      </c>
      <c r="N433" s="218" t="s">
        <v>51</v>
      </c>
      <c r="O433" s="87"/>
      <c r="P433" s="219">
        <f>O433*H433</f>
        <v>0</v>
      </c>
      <c r="Q433" s="219">
        <v>1.0000000000000001E-05</v>
      </c>
      <c r="R433" s="219">
        <f>Q433*H433</f>
        <v>3.0000000000000004E-05</v>
      </c>
      <c r="S433" s="219">
        <v>0</v>
      </c>
      <c r="T433" s="220">
        <f>S433*H433</f>
        <v>0</v>
      </c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R433" s="221" t="s">
        <v>192</v>
      </c>
      <c r="AT433" s="221" t="s">
        <v>188</v>
      </c>
      <c r="AU433" s="221" t="s">
        <v>90</v>
      </c>
      <c r="AY433" s="19" t="s">
        <v>186</v>
      </c>
      <c r="BE433" s="222">
        <f>IF(N433="základní",J433,0)</f>
        <v>0</v>
      </c>
      <c r="BF433" s="222">
        <f>IF(N433="snížená",J433,0)</f>
        <v>0</v>
      </c>
      <c r="BG433" s="222">
        <f>IF(N433="zákl. přenesená",J433,0)</f>
        <v>0</v>
      </c>
      <c r="BH433" s="222">
        <f>IF(N433="sníž. přenesená",J433,0)</f>
        <v>0</v>
      </c>
      <c r="BI433" s="222">
        <f>IF(N433="nulová",J433,0)</f>
        <v>0</v>
      </c>
      <c r="BJ433" s="19" t="s">
        <v>88</v>
      </c>
      <c r="BK433" s="222">
        <f>ROUND(I433*H433,2)</f>
        <v>0</v>
      </c>
      <c r="BL433" s="19" t="s">
        <v>192</v>
      </c>
      <c r="BM433" s="221" t="s">
        <v>883</v>
      </c>
    </row>
    <row r="434" s="2" customFormat="1">
      <c r="A434" s="41"/>
      <c r="B434" s="42"/>
      <c r="C434" s="43"/>
      <c r="D434" s="223" t="s">
        <v>194</v>
      </c>
      <c r="E434" s="43"/>
      <c r="F434" s="224" t="s">
        <v>884</v>
      </c>
      <c r="G434" s="43"/>
      <c r="H434" s="43"/>
      <c r="I434" s="225"/>
      <c r="J434" s="43"/>
      <c r="K434" s="43"/>
      <c r="L434" s="47"/>
      <c r="M434" s="226"/>
      <c r="N434" s="227"/>
      <c r="O434" s="87"/>
      <c r="P434" s="87"/>
      <c r="Q434" s="87"/>
      <c r="R434" s="87"/>
      <c r="S434" s="87"/>
      <c r="T434" s="88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T434" s="19" t="s">
        <v>194</v>
      </c>
      <c r="AU434" s="19" t="s">
        <v>90</v>
      </c>
    </row>
    <row r="435" s="13" customFormat="1">
      <c r="A435" s="13"/>
      <c r="B435" s="230"/>
      <c r="C435" s="231"/>
      <c r="D435" s="223" t="s">
        <v>198</v>
      </c>
      <c r="E435" s="232" t="s">
        <v>41</v>
      </c>
      <c r="F435" s="233" t="s">
        <v>760</v>
      </c>
      <c r="G435" s="231"/>
      <c r="H435" s="234">
        <v>1</v>
      </c>
      <c r="I435" s="235"/>
      <c r="J435" s="231"/>
      <c r="K435" s="231"/>
      <c r="L435" s="236"/>
      <c r="M435" s="237"/>
      <c r="N435" s="238"/>
      <c r="O435" s="238"/>
      <c r="P435" s="238"/>
      <c r="Q435" s="238"/>
      <c r="R435" s="238"/>
      <c r="S435" s="238"/>
      <c r="T435" s="239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0" t="s">
        <v>198</v>
      </c>
      <c r="AU435" s="240" t="s">
        <v>90</v>
      </c>
      <c r="AV435" s="13" t="s">
        <v>90</v>
      </c>
      <c r="AW435" s="13" t="s">
        <v>42</v>
      </c>
      <c r="AX435" s="13" t="s">
        <v>80</v>
      </c>
      <c r="AY435" s="240" t="s">
        <v>186</v>
      </c>
    </row>
    <row r="436" s="13" customFormat="1">
      <c r="A436" s="13"/>
      <c r="B436" s="230"/>
      <c r="C436" s="231"/>
      <c r="D436" s="223" t="s">
        <v>198</v>
      </c>
      <c r="E436" s="232" t="s">
        <v>41</v>
      </c>
      <c r="F436" s="233" t="s">
        <v>885</v>
      </c>
      <c r="G436" s="231"/>
      <c r="H436" s="234">
        <v>2</v>
      </c>
      <c r="I436" s="235"/>
      <c r="J436" s="231"/>
      <c r="K436" s="231"/>
      <c r="L436" s="236"/>
      <c r="M436" s="237"/>
      <c r="N436" s="238"/>
      <c r="O436" s="238"/>
      <c r="P436" s="238"/>
      <c r="Q436" s="238"/>
      <c r="R436" s="238"/>
      <c r="S436" s="238"/>
      <c r="T436" s="239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0" t="s">
        <v>198</v>
      </c>
      <c r="AU436" s="240" t="s">
        <v>90</v>
      </c>
      <c r="AV436" s="13" t="s">
        <v>90</v>
      </c>
      <c r="AW436" s="13" t="s">
        <v>42</v>
      </c>
      <c r="AX436" s="13" t="s">
        <v>80</v>
      </c>
      <c r="AY436" s="240" t="s">
        <v>186</v>
      </c>
    </row>
    <row r="437" s="14" customFormat="1">
      <c r="A437" s="14"/>
      <c r="B437" s="241"/>
      <c r="C437" s="242"/>
      <c r="D437" s="223" t="s">
        <v>198</v>
      </c>
      <c r="E437" s="243" t="s">
        <v>41</v>
      </c>
      <c r="F437" s="244" t="s">
        <v>200</v>
      </c>
      <c r="G437" s="242"/>
      <c r="H437" s="245">
        <v>3</v>
      </c>
      <c r="I437" s="246"/>
      <c r="J437" s="242"/>
      <c r="K437" s="242"/>
      <c r="L437" s="247"/>
      <c r="M437" s="248"/>
      <c r="N437" s="249"/>
      <c r="O437" s="249"/>
      <c r="P437" s="249"/>
      <c r="Q437" s="249"/>
      <c r="R437" s="249"/>
      <c r="S437" s="249"/>
      <c r="T437" s="250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1" t="s">
        <v>198</v>
      </c>
      <c r="AU437" s="251" t="s">
        <v>90</v>
      </c>
      <c r="AV437" s="14" t="s">
        <v>192</v>
      </c>
      <c r="AW437" s="14" t="s">
        <v>42</v>
      </c>
      <c r="AX437" s="14" t="s">
        <v>88</v>
      </c>
      <c r="AY437" s="251" t="s">
        <v>186</v>
      </c>
    </row>
    <row r="438" s="12" customFormat="1" ht="22.8" customHeight="1">
      <c r="A438" s="12"/>
      <c r="B438" s="194"/>
      <c r="C438" s="195"/>
      <c r="D438" s="196" t="s">
        <v>79</v>
      </c>
      <c r="E438" s="208" t="s">
        <v>451</v>
      </c>
      <c r="F438" s="208" t="s">
        <v>452</v>
      </c>
      <c r="G438" s="195"/>
      <c r="H438" s="195"/>
      <c r="I438" s="198"/>
      <c r="J438" s="209">
        <f>BK438</f>
        <v>0</v>
      </c>
      <c r="K438" s="195"/>
      <c r="L438" s="200"/>
      <c r="M438" s="201"/>
      <c r="N438" s="202"/>
      <c r="O438" s="202"/>
      <c r="P438" s="203">
        <f>SUM(P439:P474)</f>
        <v>0</v>
      </c>
      <c r="Q438" s="202"/>
      <c r="R438" s="203">
        <f>SUM(R439:R474)</f>
        <v>0</v>
      </c>
      <c r="S438" s="202"/>
      <c r="T438" s="204">
        <f>SUM(T439:T474)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05" t="s">
        <v>88</v>
      </c>
      <c r="AT438" s="206" t="s">
        <v>79</v>
      </c>
      <c r="AU438" s="206" t="s">
        <v>88</v>
      </c>
      <c r="AY438" s="205" t="s">
        <v>186</v>
      </c>
      <c r="BK438" s="207">
        <f>SUM(BK439:BK474)</f>
        <v>0</v>
      </c>
    </row>
    <row r="439" s="2" customFormat="1" ht="16.5" customHeight="1">
      <c r="A439" s="41"/>
      <c r="B439" s="42"/>
      <c r="C439" s="210" t="s">
        <v>886</v>
      </c>
      <c r="D439" s="210" t="s">
        <v>188</v>
      </c>
      <c r="E439" s="211" t="s">
        <v>887</v>
      </c>
      <c r="F439" s="212" t="s">
        <v>888</v>
      </c>
      <c r="G439" s="213" t="s">
        <v>144</v>
      </c>
      <c r="H439" s="214">
        <v>151.05699999999999</v>
      </c>
      <c r="I439" s="215"/>
      <c r="J439" s="216">
        <f>ROUND(I439*H439,2)</f>
        <v>0</v>
      </c>
      <c r="K439" s="212" t="s">
        <v>191</v>
      </c>
      <c r="L439" s="47"/>
      <c r="M439" s="217" t="s">
        <v>41</v>
      </c>
      <c r="N439" s="218" t="s">
        <v>51</v>
      </c>
      <c r="O439" s="87"/>
      <c r="P439" s="219">
        <f>O439*H439</f>
        <v>0</v>
      </c>
      <c r="Q439" s="219">
        <v>0</v>
      </c>
      <c r="R439" s="219">
        <f>Q439*H439</f>
        <v>0</v>
      </c>
      <c r="S439" s="219">
        <v>0</v>
      </c>
      <c r="T439" s="220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221" t="s">
        <v>192</v>
      </c>
      <c r="AT439" s="221" t="s">
        <v>188</v>
      </c>
      <c r="AU439" s="221" t="s">
        <v>90</v>
      </c>
      <c r="AY439" s="19" t="s">
        <v>186</v>
      </c>
      <c r="BE439" s="222">
        <f>IF(N439="základní",J439,0)</f>
        <v>0</v>
      </c>
      <c r="BF439" s="222">
        <f>IF(N439="snížená",J439,0)</f>
        <v>0</v>
      </c>
      <c r="BG439" s="222">
        <f>IF(N439="zákl. přenesená",J439,0)</f>
        <v>0</v>
      </c>
      <c r="BH439" s="222">
        <f>IF(N439="sníž. přenesená",J439,0)</f>
        <v>0</v>
      </c>
      <c r="BI439" s="222">
        <f>IF(N439="nulová",J439,0)</f>
        <v>0</v>
      </c>
      <c r="BJ439" s="19" t="s">
        <v>88</v>
      </c>
      <c r="BK439" s="222">
        <f>ROUND(I439*H439,2)</f>
        <v>0</v>
      </c>
      <c r="BL439" s="19" t="s">
        <v>192</v>
      </c>
      <c r="BM439" s="221" t="s">
        <v>889</v>
      </c>
    </row>
    <row r="440" s="2" customFormat="1">
      <c r="A440" s="41"/>
      <c r="B440" s="42"/>
      <c r="C440" s="43"/>
      <c r="D440" s="223" t="s">
        <v>194</v>
      </c>
      <c r="E440" s="43"/>
      <c r="F440" s="224" t="s">
        <v>890</v>
      </c>
      <c r="G440" s="43"/>
      <c r="H440" s="43"/>
      <c r="I440" s="225"/>
      <c r="J440" s="43"/>
      <c r="K440" s="43"/>
      <c r="L440" s="47"/>
      <c r="M440" s="226"/>
      <c r="N440" s="227"/>
      <c r="O440" s="87"/>
      <c r="P440" s="87"/>
      <c r="Q440" s="87"/>
      <c r="R440" s="87"/>
      <c r="S440" s="87"/>
      <c r="T440" s="88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T440" s="19" t="s">
        <v>194</v>
      </c>
      <c r="AU440" s="19" t="s">
        <v>90</v>
      </c>
    </row>
    <row r="441" s="2" customFormat="1">
      <c r="A441" s="41"/>
      <c r="B441" s="42"/>
      <c r="C441" s="43"/>
      <c r="D441" s="228" t="s">
        <v>196</v>
      </c>
      <c r="E441" s="43"/>
      <c r="F441" s="229" t="s">
        <v>891</v>
      </c>
      <c r="G441" s="43"/>
      <c r="H441" s="43"/>
      <c r="I441" s="225"/>
      <c r="J441" s="43"/>
      <c r="K441" s="43"/>
      <c r="L441" s="47"/>
      <c r="M441" s="226"/>
      <c r="N441" s="227"/>
      <c r="O441" s="87"/>
      <c r="P441" s="87"/>
      <c r="Q441" s="87"/>
      <c r="R441" s="87"/>
      <c r="S441" s="87"/>
      <c r="T441" s="88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T441" s="19" t="s">
        <v>196</v>
      </c>
      <c r="AU441" s="19" t="s">
        <v>90</v>
      </c>
    </row>
    <row r="442" s="15" customFormat="1">
      <c r="A442" s="15"/>
      <c r="B442" s="252"/>
      <c r="C442" s="253"/>
      <c r="D442" s="223" t="s">
        <v>198</v>
      </c>
      <c r="E442" s="254" t="s">
        <v>41</v>
      </c>
      <c r="F442" s="255" t="s">
        <v>892</v>
      </c>
      <c r="G442" s="253"/>
      <c r="H442" s="254" t="s">
        <v>41</v>
      </c>
      <c r="I442" s="256"/>
      <c r="J442" s="253"/>
      <c r="K442" s="253"/>
      <c r="L442" s="257"/>
      <c r="M442" s="258"/>
      <c r="N442" s="259"/>
      <c r="O442" s="259"/>
      <c r="P442" s="259"/>
      <c r="Q442" s="259"/>
      <c r="R442" s="259"/>
      <c r="S442" s="259"/>
      <c r="T442" s="260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61" t="s">
        <v>198</v>
      </c>
      <c r="AU442" s="261" t="s">
        <v>90</v>
      </c>
      <c r="AV442" s="15" t="s">
        <v>88</v>
      </c>
      <c r="AW442" s="15" t="s">
        <v>42</v>
      </c>
      <c r="AX442" s="15" t="s">
        <v>80</v>
      </c>
      <c r="AY442" s="261" t="s">
        <v>186</v>
      </c>
    </row>
    <row r="443" s="13" customFormat="1">
      <c r="A443" s="13"/>
      <c r="B443" s="230"/>
      <c r="C443" s="231"/>
      <c r="D443" s="223" t="s">
        <v>198</v>
      </c>
      <c r="E443" s="232" t="s">
        <v>41</v>
      </c>
      <c r="F443" s="233" t="s">
        <v>893</v>
      </c>
      <c r="G443" s="231"/>
      <c r="H443" s="234">
        <v>151.05699999999999</v>
      </c>
      <c r="I443" s="235"/>
      <c r="J443" s="231"/>
      <c r="K443" s="231"/>
      <c r="L443" s="236"/>
      <c r="M443" s="237"/>
      <c r="N443" s="238"/>
      <c r="O443" s="238"/>
      <c r="P443" s="238"/>
      <c r="Q443" s="238"/>
      <c r="R443" s="238"/>
      <c r="S443" s="238"/>
      <c r="T443" s="239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0" t="s">
        <v>198</v>
      </c>
      <c r="AU443" s="240" t="s">
        <v>90</v>
      </c>
      <c r="AV443" s="13" t="s">
        <v>90</v>
      </c>
      <c r="AW443" s="13" t="s">
        <v>42</v>
      </c>
      <c r="AX443" s="13" t="s">
        <v>80</v>
      </c>
      <c r="AY443" s="240" t="s">
        <v>186</v>
      </c>
    </row>
    <row r="444" s="14" customFormat="1">
      <c r="A444" s="14"/>
      <c r="B444" s="241"/>
      <c r="C444" s="242"/>
      <c r="D444" s="223" t="s">
        <v>198</v>
      </c>
      <c r="E444" s="243" t="s">
        <v>596</v>
      </c>
      <c r="F444" s="244" t="s">
        <v>200</v>
      </c>
      <c r="G444" s="242"/>
      <c r="H444" s="245">
        <v>151.05699999999999</v>
      </c>
      <c r="I444" s="246"/>
      <c r="J444" s="242"/>
      <c r="K444" s="242"/>
      <c r="L444" s="247"/>
      <c r="M444" s="248"/>
      <c r="N444" s="249"/>
      <c r="O444" s="249"/>
      <c r="P444" s="249"/>
      <c r="Q444" s="249"/>
      <c r="R444" s="249"/>
      <c r="S444" s="249"/>
      <c r="T444" s="250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1" t="s">
        <v>198</v>
      </c>
      <c r="AU444" s="251" t="s">
        <v>90</v>
      </c>
      <c r="AV444" s="14" t="s">
        <v>192</v>
      </c>
      <c r="AW444" s="14" t="s">
        <v>42</v>
      </c>
      <c r="AX444" s="14" t="s">
        <v>88</v>
      </c>
      <c r="AY444" s="251" t="s">
        <v>186</v>
      </c>
    </row>
    <row r="445" s="2" customFormat="1" ht="16.5" customHeight="1">
      <c r="A445" s="41"/>
      <c r="B445" s="42"/>
      <c r="C445" s="210" t="s">
        <v>894</v>
      </c>
      <c r="D445" s="210" t="s">
        <v>188</v>
      </c>
      <c r="E445" s="211" t="s">
        <v>895</v>
      </c>
      <c r="F445" s="212" t="s">
        <v>896</v>
      </c>
      <c r="G445" s="213" t="s">
        <v>144</v>
      </c>
      <c r="H445" s="214">
        <v>4984.8810000000003</v>
      </c>
      <c r="I445" s="215"/>
      <c r="J445" s="216">
        <f>ROUND(I445*H445,2)</f>
        <v>0</v>
      </c>
      <c r="K445" s="212" t="s">
        <v>191</v>
      </c>
      <c r="L445" s="47"/>
      <c r="M445" s="217" t="s">
        <v>41</v>
      </c>
      <c r="N445" s="218" t="s">
        <v>51</v>
      </c>
      <c r="O445" s="87"/>
      <c r="P445" s="219">
        <f>O445*H445</f>
        <v>0</v>
      </c>
      <c r="Q445" s="219">
        <v>0</v>
      </c>
      <c r="R445" s="219">
        <f>Q445*H445</f>
        <v>0</v>
      </c>
      <c r="S445" s="219">
        <v>0</v>
      </c>
      <c r="T445" s="220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21" t="s">
        <v>192</v>
      </c>
      <c r="AT445" s="221" t="s">
        <v>188</v>
      </c>
      <c r="AU445" s="221" t="s">
        <v>90</v>
      </c>
      <c r="AY445" s="19" t="s">
        <v>186</v>
      </c>
      <c r="BE445" s="222">
        <f>IF(N445="základní",J445,0)</f>
        <v>0</v>
      </c>
      <c r="BF445" s="222">
        <f>IF(N445="snížená",J445,0)</f>
        <v>0</v>
      </c>
      <c r="BG445" s="222">
        <f>IF(N445="zákl. přenesená",J445,0)</f>
        <v>0</v>
      </c>
      <c r="BH445" s="222">
        <f>IF(N445="sníž. přenesená",J445,0)</f>
        <v>0</v>
      </c>
      <c r="BI445" s="222">
        <f>IF(N445="nulová",J445,0)</f>
        <v>0</v>
      </c>
      <c r="BJ445" s="19" t="s">
        <v>88</v>
      </c>
      <c r="BK445" s="222">
        <f>ROUND(I445*H445,2)</f>
        <v>0</v>
      </c>
      <c r="BL445" s="19" t="s">
        <v>192</v>
      </c>
      <c r="BM445" s="221" t="s">
        <v>897</v>
      </c>
    </row>
    <row r="446" s="2" customFormat="1">
      <c r="A446" s="41"/>
      <c r="B446" s="42"/>
      <c r="C446" s="43"/>
      <c r="D446" s="223" t="s">
        <v>194</v>
      </c>
      <c r="E446" s="43"/>
      <c r="F446" s="224" t="s">
        <v>463</v>
      </c>
      <c r="G446" s="43"/>
      <c r="H446" s="43"/>
      <c r="I446" s="225"/>
      <c r="J446" s="43"/>
      <c r="K446" s="43"/>
      <c r="L446" s="47"/>
      <c r="M446" s="226"/>
      <c r="N446" s="227"/>
      <c r="O446" s="87"/>
      <c r="P446" s="87"/>
      <c r="Q446" s="87"/>
      <c r="R446" s="87"/>
      <c r="S446" s="87"/>
      <c r="T446" s="88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T446" s="19" t="s">
        <v>194</v>
      </c>
      <c r="AU446" s="19" t="s">
        <v>90</v>
      </c>
    </row>
    <row r="447" s="2" customFormat="1">
      <c r="A447" s="41"/>
      <c r="B447" s="42"/>
      <c r="C447" s="43"/>
      <c r="D447" s="228" t="s">
        <v>196</v>
      </c>
      <c r="E447" s="43"/>
      <c r="F447" s="229" t="s">
        <v>898</v>
      </c>
      <c r="G447" s="43"/>
      <c r="H447" s="43"/>
      <c r="I447" s="225"/>
      <c r="J447" s="43"/>
      <c r="K447" s="43"/>
      <c r="L447" s="47"/>
      <c r="M447" s="226"/>
      <c r="N447" s="227"/>
      <c r="O447" s="87"/>
      <c r="P447" s="87"/>
      <c r="Q447" s="87"/>
      <c r="R447" s="87"/>
      <c r="S447" s="87"/>
      <c r="T447" s="88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19" t="s">
        <v>196</v>
      </c>
      <c r="AU447" s="19" t="s">
        <v>90</v>
      </c>
    </row>
    <row r="448" s="13" customFormat="1">
      <c r="A448" s="13"/>
      <c r="B448" s="230"/>
      <c r="C448" s="231"/>
      <c r="D448" s="223" t="s">
        <v>198</v>
      </c>
      <c r="E448" s="232" t="s">
        <v>41</v>
      </c>
      <c r="F448" s="233" t="s">
        <v>899</v>
      </c>
      <c r="G448" s="231"/>
      <c r="H448" s="234">
        <v>4984.8810000000003</v>
      </c>
      <c r="I448" s="235"/>
      <c r="J448" s="231"/>
      <c r="K448" s="231"/>
      <c r="L448" s="236"/>
      <c r="M448" s="237"/>
      <c r="N448" s="238"/>
      <c r="O448" s="238"/>
      <c r="P448" s="238"/>
      <c r="Q448" s="238"/>
      <c r="R448" s="238"/>
      <c r="S448" s="238"/>
      <c r="T448" s="239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0" t="s">
        <v>198</v>
      </c>
      <c r="AU448" s="240" t="s">
        <v>90</v>
      </c>
      <c r="AV448" s="13" t="s">
        <v>90</v>
      </c>
      <c r="AW448" s="13" t="s">
        <v>42</v>
      </c>
      <c r="AX448" s="13" t="s">
        <v>88</v>
      </c>
      <c r="AY448" s="240" t="s">
        <v>186</v>
      </c>
    </row>
    <row r="449" s="2" customFormat="1" ht="16.5" customHeight="1">
      <c r="A449" s="41"/>
      <c r="B449" s="42"/>
      <c r="C449" s="210" t="s">
        <v>900</v>
      </c>
      <c r="D449" s="210" t="s">
        <v>188</v>
      </c>
      <c r="E449" s="211" t="s">
        <v>454</v>
      </c>
      <c r="F449" s="212" t="s">
        <v>455</v>
      </c>
      <c r="G449" s="213" t="s">
        <v>144</v>
      </c>
      <c r="H449" s="214">
        <v>28.594000000000001</v>
      </c>
      <c r="I449" s="215"/>
      <c r="J449" s="216">
        <f>ROUND(I449*H449,2)</f>
        <v>0</v>
      </c>
      <c r="K449" s="212" t="s">
        <v>191</v>
      </c>
      <c r="L449" s="47"/>
      <c r="M449" s="217" t="s">
        <v>41</v>
      </c>
      <c r="N449" s="218" t="s">
        <v>51</v>
      </c>
      <c r="O449" s="87"/>
      <c r="P449" s="219">
        <f>O449*H449</f>
        <v>0</v>
      </c>
      <c r="Q449" s="219">
        <v>0</v>
      </c>
      <c r="R449" s="219">
        <f>Q449*H449</f>
        <v>0</v>
      </c>
      <c r="S449" s="219">
        <v>0</v>
      </c>
      <c r="T449" s="220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21" t="s">
        <v>192</v>
      </c>
      <c r="AT449" s="221" t="s">
        <v>188</v>
      </c>
      <c r="AU449" s="221" t="s">
        <v>90</v>
      </c>
      <c r="AY449" s="19" t="s">
        <v>186</v>
      </c>
      <c r="BE449" s="222">
        <f>IF(N449="základní",J449,0)</f>
        <v>0</v>
      </c>
      <c r="BF449" s="222">
        <f>IF(N449="snížená",J449,0)</f>
        <v>0</v>
      </c>
      <c r="BG449" s="222">
        <f>IF(N449="zákl. přenesená",J449,0)</f>
        <v>0</v>
      </c>
      <c r="BH449" s="222">
        <f>IF(N449="sníž. přenesená",J449,0)</f>
        <v>0</v>
      </c>
      <c r="BI449" s="222">
        <f>IF(N449="nulová",J449,0)</f>
        <v>0</v>
      </c>
      <c r="BJ449" s="19" t="s">
        <v>88</v>
      </c>
      <c r="BK449" s="222">
        <f>ROUND(I449*H449,2)</f>
        <v>0</v>
      </c>
      <c r="BL449" s="19" t="s">
        <v>192</v>
      </c>
      <c r="BM449" s="221" t="s">
        <v>901</v>
      </c>
    </row>
    <row r="450" s="2" customFormat="1">
      <c r="A450" s="41"/>
      <c r="B450" s="42"/>
      <c r="C450" s="43"/>
      <c r="D450" s="223" t="s">
        <v>194</v>
      </c>
      <c r="E450" s="43"/>
      <c r="F450" s="224" t="s">
        <v>457</v>
      </c>
      <c r="G450" s="43"/>
      <c r="H450" s="43"/>
      <c r="I450" s="225"/>
      <c r="J450" s="43"/>
      <c r="K450" s="43"/>
      <c r="L450" s="47"/>
      <c r="M450" s="226"/>
      <c r="N450" s="227"/>
      <c r="O450" s="87"/>
      <c r="P450" s="87"/>
      <c r="Q450" s="87"/>
      <c r="R450" s="87"/>
      <c r="S450" s="87"/>
      <c r="T450" s="88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19" t="s">
        <v>194</v>
      </c>
      <c r="AU450" s="19" t="s">
        <v>90</v>
      </c>
    </row>
    <row r="451" s="2" customFormat="1">
      <c r="A451" s="41"/>
      <c r="B451" s="42"/>
      <c r="C451" s="43"/>
      <c r="D451" s="228" t="s">
        <v>196</v>
      </c>
      <c r="E451" s="43"/>
      <c r="F451" s="229" t="s">
        <v>458</v>
      </c>
      <c r="G451" s="43"/>
      <c r="H451" s="43"/>
      <c r="I451" s="225"/>
      <c r="J451" s="43"/>
      <c r="K451" s="43"/>
      <c r="L451" s="47"/>
      <c r="M451" s="226"/>
      <c r="N451" s="227"/>
      <c r="O451" s="87"/>
      <c r="P451" s="87"/>
      <c r="Q451" s="87"/>
      <c r="R451" s="87"/>
      <c r="S451" s="87"/>
      <c r="T451" s="88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T451" s="19" t="s">
        <v>196</v>
      </c>
      <c r="AU451" s="19" t="s">
        <v>90</v>
      </c>
    </row>
    <row r="452" s="13" customFormat="1">
      <c r="A452" s="13"/>
      <c r="B452" s="230"/>
      <c r="C452" s="231"/>
      <c r="D452" s="223" t="s">
        <v>198</v>
      </c>
      <c r="E452" s="232" t="s">
        <v>41</v>
      </c>
      <c r="F452" s="233" t="s">
        <v>142</v>
      </c>
      <c r="G452" s="231"/>
      <c r="H452" s="234">
        <v>28.594000000000001</v>
      </c>
      <c r="I452" s="235"/>
      <c r="J452" s="231"/>
      <c r="K452" s="231"/>
      <c r="L452" s="236"/>
      <c r="M452" s="237"/>
      <c r="N452" s="238"/>
      <c r="O452" s="238"/>
      <c r="P452" s="238"/>
      <c r="Q452" s="238"/>
      <c r="R452" s="238"/>
      <c r="S452" s="238"/>
      <c r="T452" s="239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0" t="s">
        <v>198</v>
      </c>
      <c r="AU452" s="240" t="s">
        <v>90</v>
      </c>
      <c r="AV452" s="13" t="s">
        <v>90</v>
      </c>
      <c r="AW452" s="13" t="s">
        <v>42</v>
      </c>
      <c r="AX452" s="13" t="s">
        <v>88</v>
      </c>
      <c r="AY452" s="240" t="s">
        <v>186</v>
      </c>
    </row>
    <row r="453" s="2" customFormat="1" ht="16.5" customHeight="1">
      <c r="A453" s="41"/>
      <c r="B453" s="42"/>
      <c r="C453" s="210" t="s">
        <v>902</v>
      </c>
      <c r="D453" s="210" t="s">
        <v>188</v>
      </c>
      <c r="E453" s="211" t="s">
        <v>460</v>
      </c>
      <c r="F453" s="212" t="s">
        <v>461</v>
      </c>
      <c r="G453" s="213" t="s">
        <v>144</v>
      </c>
      <c r="H453" s="214">
        <v>943.60199999999998</v>
      </c>
      <c r="I453" s="215"/>
      <c r="J453" s="216">
        <f>ROUND(I453*H453,2)</f>
        <v>0</v>
      </c>
      <c r="K453" s="212" t="s">
        <v>191</v>
      </c>
      <c r="L453" s="47"/>
      <c r="M453" s="217" t="s">
        <v>41</v>
      </c>
      <c r="N453" s="218" t="s">
        <v>51</v>
      </c>
      <c r="O453" s="87"/>
      <c r="P453" s="219">
        <f>O453*H453</f>
        <v>0</v>
      </c>
      <c r="Q453" s="219">
        <v>0</v>
      </c>
      <c r="R453" s="219">
        <f>Q453*H453</f>
        <v>0</v>
      </c>
      <c r="S453" s="219">
        <v>0</v>
      </c>
      <c r="T453" s="220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1" t="s">
        <v>192</v>
      </c>
      <c r="AT453" s="221" t="s">
        <v>188</v>
      </c>
      <c r="AU453" s="221" t="s">
        <v>90</v>
      </c>
      <c r="AY453" s="19" t="s">
        <v>186</v>
      </c>
      <c r="BE453" s="222">
        <f>IF(N453="základní",J453,0)</f>
        <v>0</v>
      </c>
      <c r="BF453" s="222">
        <f>IF(N453="snížená",J453,0)</f>
        <v>0</v>
      </c>
      <c r="BG453" s="222">
        <f>IF(N453="zákl. přenesená",J453,0)</f>
        <v>0</v>
      </c>
      <c r="BH453" s="222">
        <f>IF(N453="sníž. přenesená",J453,0)</f>
        <v>0</v>
      </c>
      <c r="BI453" s="222">
        <f>IF(N453="nulová",J453,0)</f>
        <v>0</v>
      </c>
      <c r="BJ453" s="19" t="s">
        <v>88</v>
      </c>
      <c r="BK453" s="222">
        <f>ROUND(I453*H453,2)</f>
        <v>0</v>
      </c>
      <c r="BL453" s="19" t="s">
        <v>192</v>
      </c>
      <c r="BM453" s="221" t="s">
        <v>903</v>
      </c>
    </row>
    <row r="454" s="2" customFormat="1">
      <c r="A454" s="41"/>
      <c r="B454" s="42"/>
      <c r="C454" s="43"/>
      <c r="D454" s="223" t="s">
        <v>194</v>
      </c>
      <c r="E454" s="43"/>
      <c r="F454" s="224" t="s">
        <v>463</v>
      </c>
      <c r="G454" s="43"/>
      <c r="H454" s="43"/>
      <c r="I454" s="225"/>
      <c r="J454" s="43"/>
      <c r="K454" s="43"/>
      <c r="L454" s="47"/>
      <c r="M454" s="226"/>
      <c r="N454" s="227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19" t="s">
        <v>194</v>
      </c>
      <c r="AU454" s="19" t="s">
        <v>90</v>
      </c>
    </row>
    <row r="455" s="2" customFormat="1">
      <c r="A455" s="41"/>
      <c r="B455" s="42"/>
      <c r="C455" s="43"/>
      <c r="D455" s="228" t="s">
        <v>196</v>
      </c>
      <c r="E455" s="43"/>
      <c r="F455" s="229" t="s">
        <v>464</v>
      </c>
      <c r="G455" s="43"/>
      <c r="H455" s="43"/>
      <c r="I455" s="225"/>
      <c r="J455" s="43"/>
      <c r="K455" s="43"/>
      <c r="L455" s="47"/>
      <c r="M455" s="226"/>
      <c r="N455" s="227"/>
      <c r="O455" s="87"/>
      <c r="P455" s="87"/>
      <c r="Q455" s="87"/>
      <c r="R455" s="87"/>
      <c r="S455" s="87"/>
      <c r="T455" s="88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19" t="s">
        <v>196</v>
      </c>
      <c r="AU455" s="19" t="s">
        <v>90</v>
      </c>
    </row>
    <row r="456" s="13" customFormat="1">
      <c r="A456" s="13"/>
      <c r="B456" s="230"/>
      <c r="C456" s="231"/>
      <c r="D456" s="223" t="s">
        <v>198</v>
      </c>
      <c r="E456" s="232" t="s">
        <v>41</v>
      </c>
      <c r="F456" s="233" t="s">
        <v>465</v>
      </c>
      <c r="G456" s="231"/>
      <c r="H456" s="234">
        <v>943.60199999999998</v>
      </c>
      <c r="I456" s="235"/>
      <c r="J456" s="231"/>
      <c r="K456" s="231"/>
      <c r="L456" s="236"/>
      <c r="M456" s="237"/>
      <c r="N456" s="238"/>
      <c r="O456" s="238"/>
      <c r="P456" s="238"/>
      <c r="Q456" s="238"/>
      <c r="R456" s="238"/>
      <c r="S456" s="238"/>
      <c r="T456" s="239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0" t="s">
        <v>198</v>
      </c>
      <c r="AU456" s="240" t="s">
        <v>90</v>
      </c>
      <c r="AV456" s="13" t="s">
        <v>90</v>
      </c>
      <c r="AW456" s="13" t="s">
        <v>42</v>
      </c>
      <c r="AX456" s="13" t="s">
        <v>88</v>
      </c>
      <c r="AY456" s="240" t="s">
        <v>186</v>
      </c>
    </row>
    <row r="457" s="2" customFormat="1" ht="16.5" customHeight="1">
      <c r="A457" s="41"/>
      <c r="B457" s="42"/>
      <c r="C457" s="210" t="s">
        <v>904</v>
      </c>
      <c r="D457" s="210" t="s">
        <v>188</v>
      </c>
      <c r="E457" s="211" t="s">
        <v>467</v>
      </c>
      <c r="F457" s="212" t="s">
        <v>468</v>
      </c>
      <c r="G457" s="213" t="s">
        <v>144</v>
      </c>
      <c r="H457" s="214">
        <v>28.594000000000001</v>
      </c>
      <c r="I457" s="215"/>
      <c r="J457" s="216">
        <f>ROUND(I457*H457,2)</f>
        <v>0</v>
      </c>
      <c r="K457" s="212" t="s">
        <v>191</v>
      </c>
      <c r="L457" s="47"/>
      <c r="M457" s="217" t="s">
        <v>41</v>
      </c>
      <c r="N457" s="218" t="s">
        <v>51</v>
      </c>
      <c r="O457" s="87"/>
      <c r="P457" s="219">
        <f>O457*H457</f>
        <v>0</v>
      </c>
      <c r="Q457" s="219">
        <v>0</v>
      </c>
      <c r="R457" s="219">
        <f>Q457*H457</f>
        <v>0</v>
      </c>
      <c r="S457" s="219">
        <v>0</v>
      </c>
      <c r="T457" s="220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1" t="s">
        <v>192</v>
      </c>
      <c r="AT457" s="221" t="s">
        <v>188</v>
      </c>
      <c r="AU457" s="221" t="s">
        <v>90</v>
      </c>
      <c r="AY457" s="19" t="s">
        <v>186</v>
      </c>
      <c r="BE457" s="222">
        <f>IF(N457="základní",J457,0)</f>
        <v>0</v>
      </c>
      <c r="BF457" s="222">
        <f>IF(N457="snížená",J457,0)</f>
        <v>0</v>
      </c>
      <c r="BG457" s="222">
        <f>IF(N457="zákl. přenesená",J457,0)</f>
        <v>0</v>
      </c>
      <c r="BH457" s="222">
        <f>IF(N457="sníž. přenesená",J457,0)</f>
        <v>0</v>
      </c>
      <c r="BI457" s="222">
        <f>IF(N457="nulová",J457,0)</f>
        <v>0</v>
      </c>
      <c r="BJ457" s="19" t="s">
        <v>88</v>
      </c>
      <c r="BK457" s="222">
        <f>ROUND(I457*H457,2)</f>
        <v>0</v>
      </c>
      <c r="BL457" s="19" t="s">
        <v>192</v>
      </c>
      <c r="BM457" s="221" t="s">
        <v>905</v>
      </c>
    </row>
    <row r="458" s="2" customFormat="1">
      <c r="A458" s="41"/>
      <c r="B458" s="42"/>
      <c r="C458" s="43"/>
      <c r="D458" s="223" t="s">
        <v>194</v>
      </c>
      <c r="E458" s="43"/>
      <c r="F458" s="224" t="s">
        <v>470</v>
      </c>
      <c r="G458" s="43"/>
      <c r="H458" s="43"/>
      <c r="I458" s="225"/>
      <c r="J458" s="43"/>
      <c r="K458" s="43"/>
      <c r="L458" s="47"/>
      <c r="M458" s="226"/>
      <c r="N458" s="227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19" t="s">
        <v>194</v>
      </c>
      <c r="AU458" s="19" t="s">
        <v>90</v>
      </c>
    </row>
    <row r="459" s="2" customFormat="1">
      <c r="A459" s="41"/>
      <c r="B459" s="42"/>
      <c r="C459" s="43"/>
      <c r="D459" s="228" t="s">
        <v>196</v>
      </c>
      <c r="E459" s="43"/>
      <c r="F459" s="229" t="s">
        <v>471</v>
      </c>
      <c r="G459" s="43"/>
      <c r="H459" s="43"/>
      <c r="I459" s="225"/>
      <c r="J459" s="43"/>
      <c r="K459" s="43"/>
      <c r="L459" s="47"/>
      <c r="M459" s="226"/>
      <c r="N459" s="227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19" t="s">
        <v>196</v>
      </c>
      <c r="AU459" s="19" t="s">
        <v>90</v>
      </c>
    </row>
    <row r="460" s="13" customFormat="1">
      <c r="A460" s="13"/>
      <c r="B460" s="230"/>
      <c r="C460" s="231"/>
      <c r="D460" s="223" t="s">
        <v>198</v>
      </c>
      <c r="E460" s="232" t="s">
        <v>41</v>
      </c>
      <c r="F460" s="233" t="s">
        <v>906</v>
      </c>
      <c r="G460" s="231"/>
      <c r="H460" s="234">
        <v>12.159000000000001</v>
      </c>
      <c r="I460" s="235"/>
      <c r="J460" s="231"/>
      <c r="K460" s="231"/>
      <c r="L460" s="236"/>
      <c r="M460" s="237"/>
      <c r="N460" s="238"/>
      <c r="O460" s="238"/>
      <c r="P460" s="238"/>
      <c r="Q460" s="238"/>
      <c r="R460" s="238"/>
      <c r="S460" s="238"/>
      <c r="T460" s="239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0" t="s">
        <v>198</v>
      </c>
      <c r="AU460" s="240" t="s">
        <v>90</v>
      </c>
      <c r="AV460" s="13" t="s">
        <v>90</v>
      </c>
      <c r="AW460" s="13" t="s">
        <v>42</v>
      </c>
      <c r="AX460" s="13" t="s">
        <v>80</v>
      </c>
      <c r="AY460" s="240" t="s">
        <v>186</v>
      </c>
    </row>
    <row r="461" s="13" customFormat="1">
      <c r="A461" s="13"/>
      <c r="B461" s="230"/>
      <c r="C461" s="231"/>
      <c r="D461" s="223" t="s">
        <v>198</v>
      </c>
      <c r="E461" s="232" t="s">
        <v>41</v>
      </c>
      <c r="F461" s="233" t="s">
        <v>907</v>
      </c>
      <c r="G461" s="231"/>
      <c r="H461" s="234">
        <v>11.685000000000001</v>
      </c>
      <c r="I461" s="235"/>
      <c r="J461" s="231"/>
      <c r="K461" s="231"/>
      <c r="L461" s="236"/>
      <c r="M461" s="237"/>
      <c r="N461" s="238"/>
      <c r="O461" s="238"/>
      <c r="P461" s="238"/>
      <c r="Q461" s="238"/>
      <c r="R461" s="238"/>
      <c r="S461" s="238"/>
      <c r="T461" s="239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0" t="s">
        <v>198</v>
      </c>
      <c r="AU461" s="240" t="s">
        <v>90</v>
      </c>
      <c r="AV461" s="13" t="s">
        <v>90</v>
      </c>
      <c r="AW461" s="13" t="s">
        <v>42</v>
      </c>
      <c r="AX461" s="13" t="s">
        <v>80</v>
      </c>
      <c r="AY461" s="240" t="s">
        <v>186</v>
      </c>
    </row>
    <row r="462" s="13" customFormat="1">
      <c r="A462" s="13"/>
      <c r="B462" s="230"/>
      <c r="C462" s="231"/>
      <c r="D462" s="223" t="s">
        <v>198</v>
      </c>
      <c r="E462" s="232" t="s">
        <v>41</v>
      </c>
      <c r="F462" s="233" t="s">
        <v>908</v>
      </c>
      <c r="G462" s="231"/>
      <c r="H462" s="234">
        <v>4.75</v>
      </c>
      <c r="I462" s="235"/>
      <c r="J462" s="231"/>
      <c r="K462" s="231"/>
      <c r="L462" s="236"/>
      <c r="M462" s="237"/>
      <c r="N462" s="238"/>
      <c r="O462" s="238"/>
      <c r="P462" s="238"/>
      <c r="Q462" s="238"/>
      <c r="R462" s="238"/>
      <c r="S462" s="238"/>
      <c r="T462" s="239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0" t="s">
        <v>198</v>
      </c>
      <c r="AU462" s="240" t="s">
        <v>90</v>
      </c>
      <c r="AV462" s="13" t="s">
        <v>90</v>
      </c>
      <c r="AW462" s="13" t="s">
        <v>42</v>
      </c>
      <c r="AX462" s="13" t="s">
        <v>80</v>
      </c>
      <c r="AY462" s="240" t="s">
        <v>186</v>
      </c>
    </row>
    <row r="463" s="14" customFormat="1">
      <c r="A463" s="14"/>
      <c r="B463" s="241"/>
      <c r="C463" s="242"/>
      <c r="D463" s="223" t="s">
        <v>198</v>
      </c>
      <c r="E463" s="243" t="s">
        <v>142</v>
      </c>
      <c r="F463" s="244" t="s">
        <v>200</v>
      </c>
      <c r="G463" s="242"/>
      <c r="H463" s="245">
        <v>28.594000000000001</v>
      </c>
      <c r="I463" s="246"/>
      <c r="J463" s="242"/>
      <c r="K463" s="242"/>
      <c r="L463" s="247"/>
      <c r="M463" s="248"/>
      <c r="N463" s="249"/>
      <c r="O463" s="249"/>
      <c r="P463" s="249"/>
      <c r="Q463" s="249"/>
      <c r="R463" s="249"/>
      <c r="S463" s="249"/>
      <c r="T463" s="250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1" t="s">
        <v>198</v>
      </c>
      <c r="AU463" s="251" t="s">
        <v>90</v>
      </c>
      <c r="AV463" s="14" t="s">
        <v>192</v>
      </c>
      <c r="AW463" s="14" t="s">
        <v>42</v>
      </c>
      <c r="AX463" s="14" t="s">
        <v>88</v>
      </c>
      <c r="AY463" s="251" t="s">
        <v>186</v>
      </c>
    </row>
    <row r="464" s="2" customFormat="1" ht="24.15" customHeight="1">
      <c r="A464" s="41"/>
      <c r="B464" s="42"/>
      <c r="C464" s="210" t="s">
        <v>909</v>
      </c>
      <c r="D464" s="210" t="s">
        <v>188</v>
      </c>
      <c r="E464" s="211" t="s">
        <v>482</v>
      </c>
      <c r="F464" s="212" t="s">
        <v>483</v>
      </c>
      <c r="G464" s="213" t="s">
        <v>144</v>
      </c>
      <c r="H464" s="214">
        <v>28.594000000000001</v>
      </c>
      <c r="I464" s="215"/>
      <c r="J464" s="216">
        <f>ROUND(I464*H464,2)</f>
        <v>0</v>
      </c>
      <c r="K464" s="212" t="s">
        <v>191</v>
      </c>
      <c r="L464" s="47"/>
      <c r="M464" s="217" t="s">
        <v>41</v>
      </c>
      <c r="N464" s="218" t="s">
        <v>51</v>
      </c>
      <c r="O464" s="87"/>
      <c r="P464" s="219">
        <f>O464*H464</f>
        <v>0</v>
      </c>
      <c r="Q464" s="219">
        <v>0</v>
      </c>
      <c r="R464" s="219">
        <f>Q464*H464</f>
        <v>0</v>
      </c>
      <c r="S464" s="219">
        <v>0</v>
      </c>
      <c r="T464" s="220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1" t="s">
        <v>192</v>
      </c>
      <c r="AT464" s="221" t="s">
        <v>188</v>
      </c>
      <c r="AU464" s="221" t="s">
        <v>90</v>
      </c>
      <c r="AY464" s="19" t="s">
        <v>186</v>
      </c>
      <c r="BE464" s="222">
        <f>IF(N464="základní",J464,0)</f>
        <v>0</v>
      </c>
      <c r="BF464" s="222">
        <f>IF(N464="snížená",J464,0)</f>
        <v>0</v>
      </c>
      <c r="BG464" s="222">
        <f>IF(N464="zákl. přenesená",J464,0)</f>
        <v>0</v>
      </c>
      <c r="BH464" s="222">
        <f>IF(N464="sníž. přenesená",J464,0)</f>
        <v>0</v>
      </c>
      <c r="BI464" s="222">
        <f>IF(N464="nulová",J464,0)</f>
        <v>0</v>
      </c>
      <c r="BJ464" s="19" t="s">
        <v>88</v>
      </c>
      <c r="BK464" s="222">
        <f>ROUND(I464*H464,2)</f>
        <v>0</v>
      </c>
      <c r="BL464" s="19" t="s">
        <v>192</v>
      </c>
      <c r="BM464" s="221" t="s">
        <v>910</v>
      </c>
    </row>
    <row r="465" s="2" customFormat="1">
      <c r="A465" s="41"/>
      <c r="B465" s="42"/>
      <c r="C465" s="43"/>
      <c r="D465" s="223" t="s">
        <v>194</v>
      </c>
      <c r="E465" s="43"/>
      <c r="F465" s="224" t="s">
        <v>485</v>
      </c>
      <c r="G465" s="43"/>
      <c r="H465" s="43"/>
      <c r="I465" s="225"/>
      <c r="J465" s="43"/>
      <c r="K465" s="43"/>
      <c r="L465" s="47"/>
      <c r="M465" s="226"/>
      <c r="N465" s="227"/>
      <c r="O465" s="87"/>
      <c r="P465" s="87"/>
      <c r="Q465" s="87"/>
      <c r="R465" s="87"/>
      <c r="S465" s="87"/>
      <c r="T465" s="88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T465" s="19" t="s">
        <v>194</v>
      </c>
      <c r="AU465" s="19" t="s">
        <v>90</v>
      </c>
    </row>
    <row r="466" s="2" customFormat="1">
      <c r="A466" s="41"/>
      <c r="B466" s="42"/>
      <c r="C466" s="43"/>
      <c r="D466" s="228" t="s">
        <v>196</v>
      </c>
      <c r="E466" s="43"/>
      <c r="F466" s="229" t="s">
        <v>486</v>
      </c>
      <c r="G466" s="43"/>
      <c r="H466" s="43"/>
      <c r="I466" s="225"/>
      <c r="J466" s="43"/>
      <c r="K466" s="43"/>
      <c r="L466" s="47"/>
      <c r="M466" s="226"/>
      <c r="N466" s="227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19" t="s">
        <v>196</v>
      </c>
      <c r="AU466" s="19" t="s">
        <v>90</v>
      </c>
    </row>
    <row r="467" s="13" customFormat="1">
      <c r="A467" s="13"/>
      <c r="B467" s="230"/>
      <c r="C467" s="231"/>
      <c r="D467" s="223" t="s">
        <v>198</v>
      </c>
      <c r="E467" s="232" t="s">
        <v>41</v>
      </c>
      <c r="F467" s="233" t="s">
        <v>906</v>
      </c>
      <c r="G467" s="231"/>
      <c r="H467" s="234">
        <v>12.159000000000001</v>
      </c>
      <c r="I467" s="235"/>
      <c r="J467" s="231"/>
      <c r="K467" s="231"/>
      <c r="L467" s="236"/>
      <c r="M467" s="237"/>
      <c r="N467" s="238"/>
      <c r="O467" s="238"/>
      <c r="P467" s="238"/>
      <c r="Q467" s="238"/>
      <c r="R467" s="238"/>
      <c r="S467" s="238"/>
      <c r="T467" s="239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0" t="s">
        <v>198</v>
      </c>
      <c r="AU467" s="240" t="s">
        <v>90</v>
      </c>
      <c r="AV467" s="13" t="s">
        <v>90</v>
      </c>
      <c r="AW467" s="13" t="s">
        <v>42</v>
      </c>
      <c r="AX467" s="13" t="s">
        <v>80</v>
      </c>
      <c r="AY467" s="240" t="s">
        <v>186</v>
      </c>
    </row>
    <row r="468" s="13" customFormat="1">
      <c r="A468" s="13"/>
      <c r="B468" s="230"/>
      <c r="C468" s="231"/>
      <c r="D468" s="223" t="s">
        <v>198</v>
      </c>
      <c r="E468" s="232" t="s">
        <v>41</v>
      </c>
      <c r="F468" s="233" t="s">
        <v>907</v>
      </c>
      <c r="G468" s="231"/>
      <c r="H468" s="234">
        <v>11.685000000000001</v>
      </c>
      <c r="I468" s="235"/>
      <c r="J468" s="231"/>
      <c r="K468" s="231"/>
      <c r="L468" s="236"/>
      <c r="M468" s="237"/>
      <c r="N468" s="238"/>
      <c r="O468" s="238"/>
      <c r="P468" s="238"/>
      <c r="Q468" s="238"/>
      <c r="R468" s="238"/>
      <c r="S468" s="238"/>
      <c r="T468" s="239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0" t="s">
        <v>198</v>
      </c>
      <c r="AU468" s="240" t="s">
        <v>90</v>
      </c>
      <c r="AV468" s="13" t="s">
        <v>90</v>
      </c>
      <c r="AW468" s="13" t="s">
        <v>42</v>
      </c>
      <c r="AX468" s="13" t="s">
        <v>80</v>
      </c>
      <c r="AY468" s="240" t="s">
        <v>186</v>
      </c>
    </row>
    <row r="469" s="13" customFormat="1">
      <c r="A469" s="13"/>
      <c r="B469" s="230"/>
      <c r="C469" s="231"/>
      <c r="D469" s="223" t="s">
        <v>198</v>
      </c>
      <c r="E469" s="232" t="s">
        <v>41</v>
      </c>
      <c r="F469" s="233" t="s">
        <v>908</v>
      </c>
      <c r="G469" s="231"/>
      <c r="H469" s="234">
        <v>4.75</v>
      </c>
      <c r="I469" s="235"/>
      <c r="J469" s="231"/>
      <c r="K469" s="231"/>
      <c r="L469" s="236"/>
      <c r="M469" s="237"/>
      <c r="N469" s="238"/>
      <c r="O469" s="238"/>
      <c r="P469" s="238"/>
      <c r="Q469" s="238"/>
      <c r="R469" s="238"/>
      <c r="S469" s="238"/>
      <c r="T469" s="239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0" t="s">
        <v>198</v>
      </c>
      <c r="AU469" s="240" t="s">
        <v>90</v>
      </c>
      <c r="AV469" s="13" t="s">
        <v>90</v>
      </c>
      <c r="AW469" s="13" t="s">
        <v>42</v>
      </c>
      <c r="AX469" s="13" t="s">
        <v>80</v>
      </c>
      <c r="AY469" s="240" t="s">
        <v>186</v>
      </c>
    </row>
    <row r="470" s="14" customFormat="1">
      <c r="A470" s="14"/>
      <c r="B470" s="241"/>
      <c r="C470" s="242"/>
      <c r="D470" s="223" t="s">
        <v>198</v>
      </c>
      <c r="E470" s="243" t="s">
        <v>41</v>
      </c>
      <c r="F470" s="244" t="s">
        <v>200</v>
      </c>
      <c r="G470" s="242"/>
      <c r="H470" s="245">
        <v>28.594000000000001</v>
      </c>
      <c r="I470" s="246"/>
      <c r="J470" s="242"/>
      <c r="K470" s="242"/>
      <c r="L470" s="247"/>
      <c r="M470" s="248"/>
      <c r="N470" s="249"/>
      <c r="O470" s="249"/>
      <c r="P470" s="249"/>
      <c r="Q470" s="249"/>
      <c r="R470" s="249"/>
      <c r="S470" s="249"/>
      <c r="T470" s="250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1" t="s">
        <v>198</v>
      </c>
      <c r="AU470" s="251" t="s">
        <v>90</v>
      </c>
      <c r="AV470" s="14" t="s">
        <v>192</v>
      </c>
      <c r="AW470" s="14" t="s">
        <v>42</v>
      </c>
      <c r="AX470" s="14" t="s">
        <v>88</v>
      </c>
      <c r="AY470" s="251" t="s">
        <v>186</v>
      </c>
    </row>
    <row r="471" s="2" customFormat="1" ht="24.15" customHeight="1">
      <c r="A471" s="41"/>
      <c r="B471" s="42"/>
      <c r="C471" s="210" t="s">
        <v>911</v>
      </c>
      <c r="D471" s="210" t="s">
        <v>188</v>
      </c>
      <c r="E471" s="211" t="s">
        <v>912</v>
      </c>
      <c r="F471" s="212" t="s">
        <v>278</v>
      </c>
      <c r="G471" s="213" t="s">
        <v>144</v>
      </c>
      <c r="H471" s="214">
        <v>151.05699999999999</v>
      </c>
      <c r="I471" s="215"/>
      <c r="J471" s="216">
        <f>ROUND(I471*H471,2)</f>
        <v>0</v>
      </c>
      <c r="K471" s="212" t="s">
        <v>191</v>
      </c>
      <c r="L471" s="47"/>
      <c r="M471" s="217" t="s">
        <v>41</v>
      </c>
      <c r="N471" s="218" t="s">
        <v>51</v>
      </c>
      <c r="O471" s="87"/>
      <c r="P471" s="219">
        <f>O471*H471</f>
        <v>0</v>
      </c>
      <c r="Q471" s="219">
        <v>0</v>
      </c>
      <c r="R471" s="219">
        <f>Q471*H471</f>
        <v>0</v>
      </c>
      <c r="S471" s="219">
        <v>0</v>
      </c>
      <c r="T471" s="220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221" t="s">
        <v>192</v>
      </c>
      <c r="AT471" s="221" t="s">
        <v>188</v>
      </c>
      <c r="AU471" s="221" t="s">
        <v>90</v>
      </c>
      <c r="AY471" s="19" t="s">
        <v>186</v>
      </c>
      <c r="BE471" s="222">
        <f>IF(N471="základní",J471,0)</f>
        <v>0</v>
      </c>
      <c r="BF471" s="222">
        <f>IF(N471="snížená",J471,0)</f>
        <v>0</v>
      </c>
      <c r="BG471" s="222">
        <f>IF(N471="zákl. přenesená",J471,0)</f>
        <v>0</v>
      </c>
      <c r="BH471" s="222">
        <f>IF(N471="sníž. přenesená",J471,0)</f>
        <v>0</v>
      </c>
      <c r="BI471" s="222">
        <f>IF(N471="nulová",J471,0)</f>
        <v>0</v>
      </c>
      <c r="BJ471" s="19" t="s">
        <v>88</v>
      </c>
      <c r="BK471" s="222">
        <f>ROUND(I471*H471,2)</f>
        <v>0</v>
      </c>
      <c r="BL471" s="19" t="s">
        <v>192</v>
      </c>
      <c r="BM471" s="221" t="s">
        <v>913</v>
      </c>
    </row>
    <row r="472" s="2" customFormat="1">
      <c r="A472" s="41"/>
      <c r="B472" s="42"/>
      <c r="C472" s="43"/>
      <c r="D472" s="223" t="s">
        <v>194</v>
      </c>
      <c r="E472" s="43"/>
      <c r="F472" s="224" t="s">
        <v>278</v>
      </c>
      <c r="G472" s="43"/>
      <c r="H472" s="43"/>
      <c r="I472" s="225"/>
      <c r="J472" s="43"/>
      <c r="K472" s="43"/>
      <c r="L472" s="47"/>
      <c r="M472" s="226"/>
      <c r="N472" s="227"/>
      <c r="O472" s="87"/>
      <c r="P472" s="87"/>
      <c r="Q472" s="87"/>
      <c r="R472" s="87"/>
      <c r="S472" s="87"/>
      <c r="T472" s="88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19" t="s">
        <v>194</v>
      </c>
      <c r="AU472" s="19" t="s">
        <v>90</v>
      </c>
    </row>
    <row r="473" s="2" customFormat="1">
      <c r="A473" s="41"/>
      <c r="B473" s="42"/>
      <c r="C473" s="43"/>
      <c r="D473" s="228" t="s">
        <v>196</v>
      </c>
      <c r="E473" s="43"/>
      <c r="F473" s="229" t="s">
        <v>914</v>
      </c>
      <c r="G473" s="43"/>
      <c r="H473" s="43"/>
      <c r="I473" s="225"/>
      <c r="J473" s="43"/>
      <c r="K473" s="43"/>
      <c r="L473" s="47"/>
      <c r="M473" s="226"/>
      <c r="N473" s="227"/>
      <c r="O473" s="87"/>
      <c r="P473" s="87"/>
      <c r="Q473" s="87"/>
      <c r="R473" s="87"/>
      <c r="S473" s="87"/>
      <c r="T473" s="88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T473" s="19" t="s">
        <v>196</v>
      </c>
      <c r="AU473" s="19" t="s">
        <v>90</v>
      </c>
    </row>
    <row r="474" s="13" customFormat="1">
      <c r="A474" s="13"/>
      <c r="B474" s="230"/>
      <c r="C474" s="231"/>
      <c r="D474" s="223" t="s">
        <v>198</v>
      </c>
      <c r="E474" s="232" t="s">
        <v>41</v>
      </c>
      <c r="F474" s="233" t="s">
        <v>596</v>
      </c>
      <c r="G474" s="231"/>
      <c r="H474" s="234">
        <v>151.05699999999999</v>
      </c>
      <c r="I474" s="235"/>
      <c r="J474" s="231"/>
      <c r="K474" s="231"/>
      <c r="L474" s="236"/>
      <c r="M474" s="237"/>
      <c r="N474" s="238"/>
      <c r="O474" s="238"/>
      <c r="P474" s="238"/>
      <c r="Q474" s="238"/>
      <c r="R474" s="238"/>
      <c r="S474" s="238"/>
      <c r="T474" s="239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0" t="s">
        <v>198</v>
      </c>
      <c r="AU474" s="240" t="s">
        <v>90</v>
      </c>
      <c r="AV474" s="13" t="s">
        <v>90</v>
      </c>
      <c r="AW474" s="13" t="s">
        <v>42</v>
      </c>
      <c r="AX474" s="13" t="s">
        <v>88</v>
      </c>
      <c r="AY474" s="240" t="s">
        <v>186</v>
      </c>
    </row>
    <row r="475" s="12" customFormat="1" ht="22.8" customHeight="1">
      <c r="A475" s="12"/>
      <c r="B475" s="194"/>
      <c r="C475" s="195"/>
      <c r="D475" s="196" t="s">
        <v>79</v>
      </c>
      <c r="E475" s="208" t="s">
        <v>487</v>
      </c>
      <c r="F475" s="208" t="s">
        <v>488</v>
      </c>
      <c r="G475" s="195"/>
      <c r="H475" s="195"/>
      <c r="I475" s="198"/>
      <c r="J475" s="209">
        <f>BK475</f>
        <v>0</v>
      </c>
      <c r="K475" s="195"/>
      <c r="L475" s="200"/>
      <c r="M475" s="201"/>
      <c r="N475" s="202"/>
      <c r="O475" s="202"/>
      <c r="P475" s="203">
        <f>SUM(P476:P481)</f>
        <v>0</v>
      </c>
      <c r="Q475" s="202"/>
      <c r="R475" s="203">
        <f>SUM(R476:R481)</f>
        <v>0</v>
      </c>
      <c r="S475" s="202"/>
      <c r="T475" s="204">
        <f>SUM(T476:T481)</f>
        <v>0</v>
      </c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R475" s="205" t="s">
        <v>88</v>
      </c>
      <c r="AT475" s="206" t="s">
        <v>79</v>
      </c>
      <c r="AU475" s="206" t="s">
        <v>88</v>
      </c>
      <c r="AY475" s="205" t="s">
        <v>186</v>
      </c>
      <c r="BK475" s="207">
        <f>SUM(BK476:BK481)</f>
        <v>0</v>
      </c>
    </row>
    <row r="476" s="2" customFormat="1" ht="21.75" customHeight="1">
      <c r="A476" s="41"/>
      <c r="B476" s="42"/>
      <c r="C476" s="210" t="s">
        <v>915</v>
      </c>
      <c r="D476" s="210" t="s">
        <v>188</v>
      </c>
      <c r="E476" s="211" t="s">
        <v>490</v>
      </c>
      <c r="F476" s="212" t="s">
        <v>491</v>
      </c>
      <c r="G476" s="213" t="s">
        <v>144</v>
      </c>
      <c r="H476" s="214">
        <v>214.61500000000001</v>
      </c>
      <c r="I476" s="215"/>
      <c r="J476" s="216">
        <f>ROUND(I476*H476,2)</f>
        <v>0</v>
      </c>
      <c r="K476" s="212" t="s">
        <v>191</v>
      </c>
      <c r="L476" s="47"/>
      <c r="M476" s="217" t="s">
        <v>41</v>
      </c>
      <c r="N476" s="218" t="s">
        <v>51</v>
      </c>
      <c r="O476" s="87"/>
      <c r="P476" s="219">
        <f>O476*H476</f>
        <v>0</v>
      </c>
      <c r="Q476" s="219">
        <v>0</v>
      </c>
      <c r="R476" s="219">
        <f>Q476*H476</f>
        <v>0</v>
      </c>
      <c r="S476" s="219">
        <v>0</v>
      </c>
      <c r="T476" s="220">
        <f>S476*H476</f>
        <v>0</v>
      </c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R476" s="221" t="s">
        <v>192</v>
      </c>
      <c r="AT476" s="221" t="s">
        <v>188</v>
      </c>
      <c r="AU476" s="221" t="s">
        <v>90</v>
      </c>
      <c r="AY476" s="19" t="s">
        <v>186</v>
      </c>
      <c r="BE476" s="222">
        <f>IF(N476="základní",J476,0)</f>
        <v>0</v>
      </c>
      <c r="BF476" s="222">
        <f>IF(N476="snížená",J476,0)</f>
        <v>0</v>
      </c>
      <c r="BG476" s="222">
        <f>IF(N476="zákl. přenesená",J476,0)</f>
        <v>0</v>
      </c>
      <c r="BH476" s="222">
        <f>IF(N476="sníž. přenesená",J476,0)</f>
        <v>0</v>
      </c>
      <c r="BI476" s="222">
        <f>IF(N476="nulová",J476,0)</f>
        <v>0</v>
      </c>
      <c r="BJ476" s="19" t="s">
        <v>88</v>
      </c>
      <c r="BK476" s="222">
        <f>ROUND(I476*H476,2)</f>
        <v>0</v>
      </c>
      <c r="BL476" s="19" t="s">
        <v>192</v>
      </c>
      <c r="BM476" s="221" t="s">
        <v>916</v>
      </c>
    </row>
    <row r="477" s="2" customFormat="1">
      <c r="A477" s="41"/>
      <c r="B477" s="42"/>
      <c r="C477" s="43"/>
      <c r="D477" s="223" t="s">
        <v>194</v>
      </c>
      <c r="E477" s="43"/>
      <c r="F477" s="224" t="s">
        <v>493</v>
      </c>
      <c r="G477" s="43"/>
      <c r="H477" s="43"/>
      <c r="I477" s="225"/>
      <c r="J477" s="43"/>
      <c r="K477" s="43"/>
      <c r="L477" s="47"/>
      <c r="M477" s="226"/>
      <c r="N477" s="227"/>
      <c r="O477" s="87"/>
      <c r="P477" s="87"/>
      <c r="Q477" s="87"/>
      <c r="R477" s="87"/>
      <c r="S477" s="87"/>
      <c r="T477" s="88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T477" s="19" t="s">
        <v>194</v>
      </c>
      <c r="AU477" s="19" t="s">
        <v>90</v>
      </c>
    </row>
    <row r="478" s="2" customFormat="1">
      <c r="A478" s="41"/>
      <c r="B478" s="42"/>
      <c r="C478" s="43"/>
      <c r="D478" s="228" t="s">
        <v>196</v>
      </c>
      <c r="E478" s="43"/>
      <c r="F478" s="229" t="s">
        <v>494</v>
      </c>
      <c r="G478" s="43"/>
      <c r="H478" s="43"/>
      <c r="I478" s="225"/>
      <c r="J478" s="43"/>
      <c r="K478" s="43"/>
      <c r="L478" s="47"/>
      <c r="M478" s="226"/>
      <c r="N478" s="227"/>
      <c r="O478" s="87"/>
      <c r="P478" s="87"/>
      <c r="Q478" s="87"/>
      <c r="R478" s="87"/>
      <c r="S478" s="87"/>
      <c r="T478" s="88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19" t="s">
        <v>196</v>
      </c>
      <c r="AU478" s="19" t="s">
        <v>90</v>
      </c>
    </row>
    <row r="479" s="2" customFormat="1" ht="21.75" customHeight="1">
      <c r="A479" s="41"/>
      <c r="B479" s="42"/>
      <c r="C479" s="210" t="s">
        <v>917</v>
      </c>
      <c r="D479" s="210" t="s">
        <v>188</v>
      </c>
      <c r="E479" s="211" t="s">
        <v>496</v>
      </c>
      <c r="F479" s="212" t="s">
        <v>497</v>
      </c>
      <c r="G479" s="213" t="s">
        <v>144</v>
      </c>
      <c r="H479" s="214">
        <v>214.61500000000001</v>
      </c>
      <c r="I479" s="215"/>
      <c r="J479" s="216">
        <f>ROUND(I479*H479,2)</f>
        <v>0</v>
      </c>
      <c r="K479" s="212" t="s">
        <v>191</v>
      </c>
      <c r="L479" s="47"/>
      <c r="M479" s="217" t="s">
        <v>41</v>
      </c>
      <c r="N479" s="218" t="s">
        <v>51</v>
      </c>
      <c r="O479" s="87"/>
      <c r="P479" s="219">
        <f>O479*H479</f>
        <v>0</v>
      </c>
      <c r="Q479" s="219">
        <v>0</v>
      </c>
      <c r="R479" s="219">
        <f>Q479*H479</f>
        <v>0</v>
      </c>
      <c r="S479" s="219">
        <v>0</v>
      </c>
      <c r="T479" s="220">
        <f>S479*H479</f>
        <v>0</v>
      </c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R479" s="221" t="s">
        <v>192</v>
      </c>
      <c r="AT479" s="221" t="s">
        <v>188</v>
      </c>
      <c r="AU479" s="221" t="s">
        <v>90</v>
      </c>
      <c r="AY479" s="19" t="s">
        <v>186</v>
      </c>
      <c r="BE479" s="222">
        <f>IF(N479="základní",J479,0)</f>
        <v>0</v>
      </c>
      <c r="BF479" s="222">
        <f>IF(N479="snížená",J479,0)</f>
        <v>0</v>
      </c>
      <c r="BG479" s="222">
        <f>IF(N479="zákl. přenesená",J479,0)</f>
        <v>0</v>
      </c>
      <c r="BH479" s="222">
        <f>IF(N479="sníž. přenesená",J479,0)</f>
        <v>0</v>
      </c>
      <c r="BI479" s="222">
        <f>IF(N479="nulová",J479,0)</f>
        <v>0</v>
      </c>
      <c r="BJ479" s="19" t="s">
        <v>88</v>
      </c>
      <c r="BK479" s="222">
        <f>ROUND(I479*H479,2)</f>
        <v>0</v>
      </c>
      <c r="BL479" s="19" t="s">
        <v>192</v>
      </c>
      <c r="BM479" s="221" t="s">
        <v>918</v>
      </c>
    </row>
    <row r="480" s="2" customFormat="1">
      <c r="A480" s="41"/>
      <c r="B480" s="42"/>
      <c r="C480" s="43"/>
      <c r="D480" s="223" t="s">
        <v>194</v>
      </c>
      <c r="E480" s="43"/>
      <c r="F480" s="224" t="s">
        <v>499</v>
      </c>
      <c r="G480" s="43"/>
      <c r="H480" s="43"/>
      <c r="I480" s="225"/>
      <c r="J480" s="43"/>
      <c r="K480" s="43"/>
      <c r="L480" s="47"/>
      <c r="M480" s="226"/>
      <c r="N480" s="227"/>
      <c r="O480" s="87"/>
      <c r="P480" s="87"/>
      <c r="Q480" s="87"/>
      <c r="R480" s="87"/>
      <c r="S480" s="87"/>
      <c r="T480" s="88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T480" s="19" t="s">
        <v>194</v>
      </c>
      <c r="AU480" s="19" t="s">
        <v>90</v>
      </c>
    </row>
    <row r="481" s="2" customFormat="1">
      <c r="A481" s="41"/>
      <c r="B481" s="42"/>
      <c r="C481" s="43"/>
      <c r="D481" s="228" t="s">
        <v>196</v>
      </c>
      <c r="E481" s="43"/>
      <c r="F481" s="229" t="s">
        <v>500</v>
      </c>
      <c r="G481" s="43"/>
      <c r="H481" s="43"/>
      <c r="I481" s="225"/>
      <c r="J481" s="43"/>
      <c r="K481" s="43"/>
      <c r="L481" s="47"/>
      <c r="M481" s="226"/>
      <c r="N481" s="227"/>
      <c r="O481" s="87"/>
      <c r="P481" s="87"/>
      <c r="Q481" s="87"/>
      <c r="R481" s="87"/>
      <c r="S481" s="87"/>
      <c r="T481" s="88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19" t="s">
        <v>196</v>
      </c>
      <c r="AU481" s="19" t="s">
        <v>90</v>
      </c>
    </row>
    <row r="482" s="12" customFormat="1" ht="25.92" customHeight="1">
      <c r="A482" s="12"/>
      <c r="B482" s="194"/>
      <c r="C482" s="195"/>
      <c r="D482" s="196" t="s">
        <v>79</v>
      </c>
      <c r="E482" s="197" t="s">
        <v>501</v>
      </c>
      <c r="F482" s="197" t="s">
        <v>502</v>
      </c>
      <c r="G482" s="195"/>
      <c r="H482" s="195"/>
      <c r="I482" s="198"/>
      <c r="J482" s="199">
        <f>BK482</f>
        <v>0</v>
      </c>
      <c r="K482" s="195"/>
      <c r="L482" s="200"/>
      <c r="M482" s="201"/>
      <c r="N482" s="202"/>
      <c r="O482" s="202"/>
      <c r="P482" s="203">
        <f>SUM(P483:P509)</f>
        <v>0</v>
      </c>
      <c r="Q482" s="202"/>
      <c r="R482" s="203">
        <f>SUM(R483:R509)</f>
        <v>0</v>
      </c>
      <c r="S482" s="202"/>
      <c r="T482" s="204">
        <f>SUM(T483:T509)</f>
        <v>0</v>
      </c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R482" s="205" t="s">
        <v>220</v>
      </c>
      <c r="AT482" s="206" t="s">
        <v>79</v>
      </c>
      <c r="AU482" s="206" t="s">
        <v>80</v>
      </c>
      <c r="AY482" s="205" t="s">
        <v>186</v>
      </c>
      <c r="BK482" s="207">
        <f>SUM(BK483:BK509)</f>
        <v>0</v>
      </c>
    </row>
    <row r="483" s="2" customFormat="1" ht="16.5" customHeight="1">
      <c r="A483" s="41"/>
      <c r="B483" s="42"/>
      <c r="C483" s="210" t="s">
        <v>919</v>
      </c>
      <c r="D483" s="210" t="s">
        <v>188</v>
      </c>
      <c r="E483" s="211" t="s">
        <v>504</v>
      </c>
      <c r="F483" s="212" t="s">
        <v>505</v>
      </c>
      <c r="G483" s="213" t="s">
        <v>506</v>
      </c>
      <c r="H483" s="214">
        <v>1</v>
      </c>
      <c r="I483" s="215"/>
      <c r="J483" s="216">
        <f>ROUND(I483*H483,2)</f>
        <v>0</v>
      </c>
      <c r="K483" s="212" t="s">
        <v>191</v>
      </c>
      <c r="L483" s="47"/>
      <c r="M483" s="217" t="s">
        <v>41</v>
      </c>
      <c r="N483" s="218" t="s">
        <v>51</v>
      </c>
      <c r="O483" s="87"/>
      <c r="P483" s="219">
        <f>O483*H483</f>
        <v>0</v>
      </c>
      <c r="Q483" s="219">
        <v>0</v>
      </c>
      <c r="R483" s="219">
        <f>Q483*H483</f>
        <v>0</v>
      </c>
      <c r="S483" s="219">
        <v>0</v>
      </c>
      <c r="T483" s="22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221" t="s">
        <v>507</v>
      </c>
      <c r="AT483" s="221" t="s">
        <v>188</v>
      </c>
      <c r="AU483" s="221" t="s">
        <v>88</v>
      </c>
      <c r="AY483" s="19" t="s">
        <v>186</v>
      </c>
      <c r="BE483" s="222">
        <f>IF(N483="základní",J483,0)</f>
        <v>0</v>
      </c>
      <c r="BF483" s="222">
        <f>IF(N483="snížená",J483,0)</f>
        <v>0</v>
      </c>
      <c r="BG483" s="222">
        <f>IF(N483="zákl. přenesená",J483,0)</f>
        <v>0</v>
      </c>
      <c r="BH483" s="222">
        <f>IF(N483="sníž. přenesená",J483,0)</f>
        <v>0</v>
      </c>
      <c r="BI483" s="222">
        <f>IF(N483="nulová",J483,0)</f>
        <v>0</v>
      </c>
      <c r="BJ483" s="19" t="s">
        <v>88</v>
      </c>
      <c r="BK483" s="222">
        <f>ROUND(I483*H483,2)</f>
        <v>0</v>
      </c>
      <c r="BL483" s="19" t="s">
        <v>507</v>
      </c>
      <c r="BM483" s="221" t="s">
        <v>920</v>
      </c>
    </row>
    <row r="484" s="2" customFormat="1">
      <c r="A484" s="41"/>
      <c r="B484" s="42"/>
      <c r="C484" s="43"/>
      <c r="D484" s="223" t="s">
        <v>194</v>
      </c>
      <c r="E484" s="43"/>
      <c r="F484" s="224" t="s">
        <v>505</v>
      </c>
      <c r="G484" s="43"/>
      <c r="H484" s="43"/>
      <c r="I484" s="225"/>
      <c r="J484" s="43"/>
      <c r="K484" s="43"/>
      <c r="L484" s="47"/>
      <c r="M484" s="226"/>
      <c r="N484" s="227"/>
      <c r="O484" s="87"/>
      <c r="P484" s="87"/>
      <c r="Q484" s="87"/>
      <c r="R484" s="87"/>
      <c r="S484" s="87"/>
      <c r="T484" s="88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19" t="s">
        <v>194</v>
      </c>
      <c r="AU484" s="19" t="s">
        <v>88</v>
      </c>
    </row>
    <row r="485" s="2" customFormat="1">
      <c r="A485" s="41"/>
      <c r="B485" s="42"/>
      <c r="C485" s="43"/>
      <c r="D485" s="228" t="s">
        <v>196</v>
      </c>
      <c r="E485" s="43"/>
      <c r="F485" s="229" t="s">
        <v>509</v>
      </c>
      <c r="G485" s="43"/>
      <c r="H485" s="43"/>
      <c r="I485" s="225"/>
      <c r="J485" s="43"/>
      <c r="K485" s="43"/>
      <c r="L485" s="47"/>
      <c r="M485" s="226"/>
      <c r="N485" s="227"/>
      <c r="O485" s="87"/>
      <c r="P485" s="87"/>
      <c r="Q485" s="87"/>
      <c r="R485" s="87"/>
      <c r="S485" s="87"/>
      <c r="T485" s="88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T485" s="19" t="s">
        <v>196</v>
      </c>
      <c r="AU485" s="19" t="s">
        <v>88</v>
      </c>
    </row>
    <row r="486" s="2" customFormat="1" ht="16.5" customHeight="1">
      <c r="A486" s="41"/>
      <c r="B486" s="42"/>
      <c r="C486" s="210" t="s">
        <v>921</v>
      </c>
      <c r="D486" s="210" t="s">
        <v>188</v>
      </c>
      <c r="E486" s="211" t="s">
        <v>511</v>
      </c>
      <c r="F486" s="212" t="s">
        <v>512</v>
      </c>
      <c r="G486" s="213" t="s">
        <v>506</v>
      </c>
      <c r="H486" s="214">
        <v>1</v>
      </c>
      <c r="I486" s="215"/>
      <c r="J486" s="216">
        <f>ROUND(I486*H486,2)</f>
        <v>0</v>
      </c>
      <c r="K486" s="212" t="s">
        <v>191</v>
      </c>
      <c r="L486" s="47"/>
      <c r="M486" s="217" t="s">
        <v>41</v>
      </c>
      <c r="N486" s="218" t="s">
        <v>51</v>
      </c>
      <c r="O486" s="87"/>
      <c r="P486" s="219">
        <f>O486*H486</f>
        <v>0</v>
      </c>
      <c r="Q486" s="219">
        <v>0</v>
      </c>
      <c r="R486" s="219">
        <f>Q486*H486</f>
        <v>0</v>
      </c>
      <c r="S486" s="219">
        <v>0</v>
      </c>
      <c r="T486" s="220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221" t="s">
        <v>507</v>
      </c>
      <c r="AT486" s="221" t="s">
        <v>188</v>
      </c>
      <c r="AU486" s="221" t="s">
        <v>88</v>
      </c>
      <c r="AY486" s="19" t="s">
        <v>186</v>
      </c>
      <c r="BE486" s="222">
        <f>IF(N486="základní",J486,0)</f>
        <v>0</v>
      </c>
      <c r="BF486" s="222">
        <f>IF(N486="snížená",J486,0)</f>
        <v>0</v>
      </c>
      <c r="BG486" s="222">
        <f>IF(N486="zákl. přenesená",J486,0)</f>
        <v>0</v>
      </c>
      <c r="BH486" s="222">
        <f>IF(N486="sníž. přenesená",J486,0)</f>
        <v>0</v>
      </c>
      <c r="BI486" s="222">
        <f>IF(N486="nulová",J486,0)</f>
        <v>0</v>
      </c>
      <c r="BJ486" s="19" t="s">
        <v>88</v>
      </c>
      <c r="BK486" s="222">
        <f>ROUND(I486*H486,2)</f>
        <v>0</v>
      </c>
      <c r="BL486" s="19" t="s">
        <v>507</v>
      </c>
      <c r="BM486" s="221" t="s">
        <v>922</v>
      </c>
    </row>
    <row r="487" s="2" customFormat="1">
      <c r="A487" s="41"/>
      <c r="B487" s="42"/>
      <c r="C487" s="43"/>
      <c r="D487" s="223" t="s">
        <v>194</v>
      </c>
      <c r="E487" s="43"/>
      <c r="F487" s="224" t="s">
        <v>512</v>
      </c>
      <c r="G487" s="43"/>
      <c r="H487" s="43"/>
      <c r="I487" s="225"/>
      <c r="J487" s="43"/>
      <c r="K487" s="43"/>
      <c r="L487" s="47"/>
      <c r="M487" s="226"/>
      <c r="N487" s="227"/>
      <c r="O487" s="87"/>
      <c r="P487" s="87"/>
      <c r="Q487" s="87"/>
      <c r="R487" s="87"/>
      <c r="S487" s="87"/>
      <c r="T487" s="88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T487" s="19" t="s">
        <v>194</v>
      </c>
      <c r="AU487" s="19" t="s">
        <v>88</v>
      </c>
    </row>
    <row r="488" s="2" customFormat="1">
      <c r="A488" s="41"/>
      <c r="B488" s="42"/>
      <c r="C488" s="43"/>
      <c r="D488" s="228" t="s">
        <v>196</v>
      </c>
      <c r="E488" s="43"/>
      <c r="F488" s="229" t="s">
        <v>514</v>
      </c>
      <c r="G488" s="43"/>
      <c r="H488" s="43"/>
      <c r="I488" s="225"/>
      <c r="J488" s="43"/>
      <c r="K488" s="43"/>
      <c r="L488" s="47"/>
      <c r="M488" s="226"/>
      <c r="N488" s="227"/>
      <c r="O488" s="87"/>
      <c r="P488" s="87"/>
      <c r="Q488" s="87"/>
      <c r="R488" s="87"/>
      <c r="S488" s="87"/>
      <c r="T488" s="88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T488" s="19" t="s">
        <v>196</v>
      </c>
      <c r="AU488" s="19" t="s">
        <v>88</v>
      </c>
    </row>
    <row r="489" s="2" customFormat="1" ht="16.5" customHeight="1">
      <c r="A489" s="41"/>
      <c r="B489" s="42"/>
      <c r="C489" s="210" t="s">
        <v>923</v>
      </c>
      <c r="D489" s="210" t="s">
        <v>188</v>
      </c>
      <c r="E489" s="211" t="s">
        <v>516</v>
      </c>
      <c r="F489" s="212" t="s">
        <v>517</v>
      </c>
      <c r="G489" s="213" t="s">
        <v>506</v>
      </c>
      <c r="H489" s="214">
        <v>1</v>
      </c>
      <c r="I489" s="215"/>
      <c r="J489" s="216">
        <f>ROUND(I489*H489,2)</f>
        <v>0</v>
      </c>
      <c r="K489" s="212" t="s">
        <v>191</v>
      </c>
      <c r="L489" s="47"/>
      <c r="M489" s="217" t="s">
        <v>41</v>
      </c>
      <c r="N489" s="218" t="s">
        <v>51</v>
      </c>
      <c r="O489" s="87"/>
      <c r="P489" s="219">
        <f>O489*H489</f>
        <v>0</v>
      </c>
      <c r="Q489" s="219">
        <v>0</v>
      </c>
      <c r="R489" s="219">
        <f>Q489*H489</f>
        <v>0</v>
      </c>
      <c r="S489" s="219">
        <v>0</v>
      </c>
      <c r="T489" s="220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221" t="s">
        <v>507</v>
      </c>
      <c r="AT489" s="221" t="s">
        <v>188</v>
      </c>
      <c r="AU489" s="221" t="s">
        <v>88</v>
      </c>
      <c r="AY489" s="19" t="s">
        <v>186</v>
      </c>
      <c r="BE489" s="222">
        <f>IF(N489="základní",J489,0)</f>
        <v>0</v>
      </c>
      <c r="BF489" s="222">
        <f>IF(N489="snížená",J489,0)</f>
        <v>0</v>
      </c>
      <c r="BG489" s="222">
        <f>IF(N489="zákl. přenesená",J489,0)</f>
        <v>0</v>
      </c>
      <c r="BH489" s="222">
        <f>IF(N489="sníž. přenesená",J489,0)</f>
        <v>0</v>
      </c>
      <c r="BI489" s="222">
        <f>IF(N489="nulová",J489,0)</f>
        <v>0</v>
      </c>
      <c r="BJ489" s="19" t="s">
        <v>88</v>
      </c>
      <c r="BK489" s="222">
        <f>ROUND(I489*H489,2)</f>
        <v>0</v>
      </c>
      <c r="BL489" s="19" t="s">
        <v>507</v>
      </c>
      <c r="BM489" s="221" t="s">
        <v>924</v>
      </c>
    </row>
    <row r="490" s="2" customFormat="1">
      <c r="A490" s="41"/>
      <c r="B490" s="42"/>
      <c r="C490" s="43"/>
      <c r="D490" s="223" t="s">
        <v>194</v>
      </c>
      <c r="E490" s="43"/>
      <c r="F490" s="224" t="s">
        <v>517</v>
      </c>
      <c r="G490" s="43"/>
      <c r="H490" s="43"/>
      <c r="I490" s="225"/>
      <c r="J490" s="43"/>
      <c r="K490" s="43"/>
      <c r="L490" s="47"/>
      <c r="M490" s="226"/>
      <c r="N490" s="227"/>
      <c r="O490" s="87"/>
      <c r="P490" s="87"/>
      <c r="Q490" s="87"/>
      <c r="R490" s="87"/>
      <c r="S490" s="87"/>
      <c r="T490" s="88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19" t="s">
        <v>194</v>
      </c>
      <c r="AU490" s="19" t="s">
        <v>88</v>
      </c>
    </row>
    <row r="491" s="2" customFormat="1">
      <c r="A491" s="41"/>
      <c r="B491" s="42"/>
      <c r="C491" s="43"/>
      <c r="D491" s="228" t="s">
        <v>196</v>
      </c>
      <c r="E491" s="43"/>
      <c r="F491" s="229" t="s">
        <v>519</v>
      </c>
      <c r="G491" s="43"/>
      <c r="H491" s="43"/>
      <c r="I491" s="225"/>
      <c r="J491" s="43"/>
      <c r="K491" s="43"/>
      <c r="L491" s="47"/>
      <c r="M491" s="226"/>
      <c r="N491" s="227"/>
      <c r="O491" s="87"/>
      <c r="P491" s="87"/>
      <c r="Q491" s="87"/>
      <c r="R491" s="87"/>
      <c r="S491" s="87"/>
      <c r="T491" s="88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T491" s="19" t="s">
        <v>196</v>
      </c>
      <c r="AU491" s="19" t="s">
        <v>88</v>
      </c>
    </row>
    <row r="492" s="2" customFormat="1" ht="16.5" customHeight="1">
      <c r="A492" s="41"/>
      <c r="B492" s="42"/>
      <c r="C492" s="210" t="s">
        <v>925</v>
      </c>
      <c r="D492" s="210" t="s">
        <v>188</v>
      </c>
      <c r="E492" s="211" t="s">
        <v>521</v>
      </c>
      <c r="F492" s="212" t="s">
        <v>522</v>
      </c>
      <c r="G492" s="213" t="s">
        <v>506</v>
      </c>
      <c r="H492" s="214">
        <v>1</v>
      </c>
      <c r="I492" s="215"/>
      <c r="J492" s="216">
        <f>ROUND(I492*H492,2)</f>
        <v>0</v>
      </c>
      <c r="K492" s="212" t="s">
        <v>191</v>
      </c>
      <c r="L492" s="47"/>
      <c r="M492" s="217" t="s">
        <v>41</v>
      </c>
      <c r="N492" s="218" t="s">
        <v>51</v>
      </c>
      <c r="O492" s="87"/>
      <c r="P492" s="219">
        <f>O492*H492</f>
        <v>0</v>
      </c>
      <c r="Q492" s="219">
        <v>0</v>
      </c>
      <c r="R492" s="219">
        <f>Q492*H492</f>
        <v>0</v>
      </c>
      <c r="S492" s="219">
        <v>0</v>
      </c>
      <c r="T492" s="220">
        <f>S492*H492</f>
        <v>0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221" t="s">
        <v>507</v>
      </c>
      <c r="AT492" s="221" t="s">
        <v>188</v>
      </c>
      <c r="AU492" s="221" t="s">
        <v>88</v>
      </c>
      <c r="AY492" s="19" t="s">
        <v>186</v>
      </c>
      <c r="BE492" s="222">
        <f>IF(N492="základní",J492,0)</f>
        <v>0</v>
      </c>
      <c r="BF492" s="222">
        <f>IF(N492="snížená",J492,0)</f>
        <v>0</v>
      </c>
      <c r="BG492" s="222">
        <f>IF(N492="zákl. přenesená",J492,0)</f>
        <v>0</v>
      </c>
      <c r="BH492" s="222">
        <f>IF(N492="sníž. přenesená",J492,0)</f>
        <v>0</v>
      </c>
      <c r="BI492" s="222">
        <f>IF(N492="nulová",J492,0)</f>
        <v>0</v>
      </c>
      <c r="BJ492" s="19" t="s">
        <v>88</v>
      </c>
      <c r="BK492" s="222">
        <f>ROUND(I492*H492,2)</f>
        <v>0</v>
      </c>
      <c r="BL492" s="19" t="s">
        <v>507</v>
      </c>
      <c r="BM492" s="221" t="s">
        <v>926</v>
      </c>
    </row>
    <row r="493" s="2" customFormat="1">
      <c r="A493" s="41"/>
      <c r="B493" s="42"/>
      <c r="C493" s="43"/>
      <c r="D493" s="223" t="s">
        <v>194</v>
      </c>
      <c r="E493" s="43"/>
      <c r="F493" s="224" t="s">
        <v>522</v>
      </c>
      <c r="G493" s="43"/>
      <c r="H493" s="43"/>
      <c r="I493" s="225"/>
      <c r="J493" s="43"/>
      <c r="K493" s="43"/>
      <c r="L493" s="47"/>
      <c r="M493" s="226"/>
      <c r="N493" s="227"/>
      <c r="O493" s="87"/>
      <c r="P493" s="87"/>
      <c r="Q493" s="87"/>
      <c r="R493" s="87"/>
      <c r="S493" s="87"/>
      <c r="T493" s="88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19" t="s">
        <v>194</v>
      </c>
      <c r="AU493" s="19" t="s">
        <v>88</v>
      </c>
    </row>
    <row r="494" s="2" customFormat="1">
      <c r="A494" s="41"/>
      <c r="B494" s="42"/>
      <c r="C494" s="43"/>
      <c r="D494" s="228" t="s">
        <v>196</v>
      </c>
      <c r="E494" s="43"/>
      <c r="F494" s="229" t="s">
        <v>524</v>
      </c>
      <c r="G494" s="43"/>
      <c r="H494" s="43"/>
      <c r="I494" s="225"/>
      <c r="J494" s="43"/>
      <c r="K494" s="43"/>
      <c r="L494" s="47"/>
      <c r="M494" s="226"/>
      <c r="N494" s="227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19" t="s">
        <v>196</v>
      </c>
      <c r="AU494" s="19" t="s">
        <v>88</v>
      </c>
    </row>
    <row r="495" s="2" customFormat="1" ht="16.5" customHeight="1">
      <c r="A495" s="41"/>
      <c r="B495" s="42"/>
      <c r="C495" s="210" t="s">
        <v>927</v>
      </c>
      <c r="D495" s="210" t="s">
        <v>188</v>
      </c>
      <c r="E495" s="211" t="s">
        <v>526</v>
      </c>
      <c r="F495" s="212" t="s">
        <v>527</v>
      </c>
      <c r="G495" s="213" t="s">
        <v>506</v>
      </c>
      <c r="H495" s="214">
        <v>1</v>
      </c>
      <c r="I495" s="215"/>
      <c r="J495" s="216">
        <f>ROUND(I495*H495,2)</f>
        <v>0</v>
      </c>
      <c r="K495" s="212" t="s">
        <v>191</v>
      </c>
      <c r="L495" s="47"/>
      <c r="M495" s="217" t="s">
        <v>41</v>
      </c>
      <c r="N495" s="218" t="s">
        <v>51</v>
      </c>
      <c r="O495" s="87"/>
      <c r="P495" s="219">
        <f>O495*H495</f>
        <v>0</v>
      </c>
      <c r="Q495" s="219">
        <v>0</v>
      </c>
      <c r="R495" s="219">
        <f>Q495*H495</f>
        <v>0</v>
      </c>
      <c r="S495" s="219">
        <v>0</v>
      </c>
      <c r="T495" s="220">
        <f>S495*H495</f>
        <v>0</v>
      </c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R495" s="221" t="s">
        <v>507</v>
      </c>
      <c r="AT495" s="221" t="s">
        <v>188</v>
      </c>
      <c r="AU495" s="221" t="s">
        <v>88</v>
      </c>
      <c r="AY495" s="19" t="s">
        <v>186</v>
      </c>
      <c r="BE495" s="222">
        <f>IF(N495="základní",J495,0)</f>
        <v>0</v>
      </c>
      <c r="BF495" s="222">
        <f>IF(N495="snížená",J495,0)</f>
        <v>0</v>
      </c>
      <c r="BG495" s="222">
        <f>IF(N495="zákl. přenesená",J495,0)</f>
        <v>0</v>
      </c>
      <c r="BH495" s="222">
        <f>IF(N495="sníž. přenesená",J495,0)</f>
        <v>0</v>
      </c>
      <c r="BI495" s="222">
        <f>IF(N495="nulová",J495,0)</f>
        <v>0</v>
      </c>
      <c r="BJ495" s="19" t="s">
        <v>88</v>
      </c>
      <c r="BK495" s="222">
        <f>ROUND(I495*H495,2)</f>
        <v>0</v>
      </c>
      <c r="BL495" s="19" t="s">
        <v>507</v>
      </c>
      <c r="BM495" s="221" t="s">
        <v>928</v>
      </c>
    </row>
    <row r="496" s="2" customFormat="1">
      <c r="A496" s="41"/>
      <c r="B496" s="42"/>
      <c r="C496" s="43"/>
      <c r="D496" s="223" t="s">
        <v>194</v>
      </c>
      <c r="E496" s="43"/>
      <c r="F496" s="224" t="s">
        <v>527</v>
      </c>
      <c r="G496" s="43"/>
      <c r="H496" s="43"/>
      <c r="I496" s="225"/>
      <c r="J496" s="43"/>
      <c r="K496" s="43"/>
      <c r="L496" s="47"/>
      <c r="M496" s="226"/>
      <c r="N496" s="227"/>
      <c r="O496" s="87"/>
      <c r="P496" s="87"/>
      <c r="Q496" s="87"/>
      <c r="R496" s="87"/>
      <c r="S496" s="87"/>
      <c r="T496" s="88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T496" s="19" t="s">
        <v>194</v>
      </c>
      <c r="AU496" s="19" t="s">
        <v>88</v>
      </c>
    </row>
    <row r="497" s="2" customFormat="1">
      <c r="A497" s="41"/>
      <c r="B497" s="42"/>
      <c r="C497" s="43"/>
      <c r="D497" s="228" t="s">
        <v>196</v>
      </c>
      <c r="E497" s="43"/>
      <c r="F497" s="229" t="s">
        <v>529</v>
      </c>
      <c r="G497" s="43"/>
      <c r="H497" s="43"/>
      <c r="I497" s="225"/>
      <c r="J497" s="43"/>
      <c r="K497" s="43"/>
      <c r="L497" s="47"/>
      <c r="M497" s="226"/>
      <c r="N497" s="227"/>
      <c r="O497" s="87"/>
      <c r="P497" s="87"/>
      <c r="Q497" s="87"/>
      <c r="R497" s="87"/>
      <c r="S497" s="87"/>
      <c r="T497" s="88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T497" s="19" t="s">
        <v>196</v>
      </c>
      <c r="AU497" s="19" t="s">
        <v>88</v>
      </c>
    </row>
    <row r="498" s="2" customFormat="1" ht="16.5" customHeight="1">
      <c r="A498" s="41"/>
      <c r="B498" s="42"/>
      <c r="C498" s="210" t="s">
        <v>929</v>
      </c>
      <c r="D498" s="210" t="s">
        <v>188</v>
      </c>
      <c r="E498" s="211" t="s">
        <v>531</v>
      </c>
      <c r="F498" s="212" t="s">
        <v>532</v>
      </c>
      <c r="G498" s="213" t="s">
        <v>533</v>
      </c>
      <c r="H498" s="214">
        <v>10</v>
      </c>
      <c r="I498" s="215"/>
      <c r="J498" s="216">
        <f>ROUND(I498*H498,2)</f>
        <v>0</v>
      </c>
      <c r="K498" s="212" t="s">
        <v>191</v>
      </c>
      <c r="L498" s="47"/>
      <c r="M498" s="217" t="s">
        <v>41</v>
      </c>
      <c r="N498" s="218" t="s">
        <v>51</v>
      </c>
      <c r="O498" s="87"/>
      <c r="P498" s="219">
        <f>O498*H498</f>
        <v>0</v>
      </c>
      <c r="Q498" s="219">
        <v>0</v>
      </c>
      <c r="R498" s="219">
        <f>Q498*H498</f>
        <v>0</v>
      </c>
      <c r="S498" s="219">
        <v>0</v>
      </c>
      <c r="T498" s="220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221" t="s">
        <v>507</v>
      </c>
      <c r="AT498" s="221" t="s">
        <v>188</v>
      </c>
      <c r="AU498" s="221" t="s">
        <v>88</v>
      </c>
      <c r="AY498" s="19" t="s">
        <v>186</v>
      </c>
      <c r="BE498" s="222">
        <f>IF(N498="základní",J498,0)</f>
        <v>0</v>
      </c>
      <c r="BF498" s="222">
        <f>IF(N498="snížená",J498,0)</f>
        <v>0</v>
      </c>
      <c r="BG498" s="222">
        <f>IF(N498="zákl. přenesená",J498,0)</f>
        <v>0</v>
      </c>
      <c r="BH498" s="222">
        <f>IF(N498="sníž. přenesená",J498,0)</f>
        <v>0</v>
      </c>
      <c r="BI498" s="222">
        <f>IF(N498="nulová",J498,0)</f>
        <v>0</v>
      </c>
      <c r="BJ498" s="19" t="s">
        <v>88</v>
      </c>
      <c r="BK498" s="222">
        <f>ROUND(I498*H498,2)</f>
        <v>0</v>
      </c>
      <c r="BL498" s="19" t="s">
        <v>507</v>
      </c>
      <c r="BM498" s="221" t="s">
        <v>930</v>
      </c>
    </row>
    <row r="499" s="2" customFormat="1">
      <c r="A499" s="41"/>
      <c r="B499" s="42"/>
      <c r="C499" s="43"/>
      <c r="D499" s="223" t="s">
        <v>194</v>
      </c>
      <c r="E499" s="43"/>
      <c r="F499" s="224" t="s">
        <v>532</v>
      </c>
      <c r="G499" s="43"/>
      <c r="H499" s="43"/>
      <c r="I499" s="225"/>
      <c r="J499" s="43"/>
      <c r="K499" s="43"/>
      <c r="L499" s="47"/>
      <c r="M499" s="226"/>
      <c r="N499" s="227"/>
      <c r="O499" s="87"/>
      <c r="P499" s="87"/>
      <c r="Q499" s="87"/>
      <c r="R499" s="87"/>
      <c r="S499" s="87"/>
      <c r="T499" s="88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19" t="s">
        <v>194</v>
      </c>
      <c r="AU499" s="19" t="s">
        <v>88</v>
      </c>
    </row>
    <row r="500" s="2" customFormat="1">
      <c r="A500" s="41"/>
      <c r="B500" s="42"/>
      <c r="C500" s="43"/>
      <c r="D500" s="228" t="s">
        <v>196</v>
      </c>
      <c r="E500" s="43"/>
      <c r="F500" s="229" t="s">
        <v>535</v>
      </c>
      <c r="G500" s="43"/>
      <c r="H500" s="43"/>
      <c r="I500" s="225"/>
      <c r="J500" s="43"/>
      <c r="K500" s="43"/>
      <c r="L500" s="47"/>
      <c r="M500" s="226"/>
      <c r="N500" s="227"/>
      <c r="O500" s="87"/>
      <c r="P500" s="87"/>
      <c r="Q500" s="87"/>
      <c r="R500" s="87"/>
      <c r="S500" s="87"/>
      <c r="T500" s="88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T500" s="19" t="s">
        <v>196</v>
      </c>
      <c r="AU500" s="19" t="s">
        <v>88</v>
      </c>
    </row>
    <row r="501" s="13" customFormat="1">
      <c r="A501" s="13"/>
      <c r="B501" s="230"/>
      <c r="C501" s="231"/>
      <c r="D501" s="223" t="s">
        <v>198</v>
      </c>
      <c r="E501" s="232" t="s">
        <v>41</v>
      </c>
      <c r="F501" s="233" t="s">
        <v>931</v>
      </c>
      <c r="G501" s="231"/>
      <c r="H501" s="234">
        <v>6</v>
      </c>
      <c r="I501" s="235"/>
      <c r="J501" s="231"/>
      <c r="K501" s="231"/>
      <c r="L501" s="236"/>
      <c r="M501" s="237"/>
      <c r="N501" s="238"/>
      <c r="O501" s="238"/>
      <c r="P501" s="238"/>
      <c r="Q501" s="238"/>
      <c r="R501" s="238"/>
      <c r="S501" s="238"/>
      <c r="T501" s="239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0" t="s">
        <v>198</v>
      </c>
      <c r="AU501" s="240" t="s">
        <v>88</v>
      </c>
      <c r="AV501" s="13" t="s">
        <v>90</v>
      </c>
      <c r="AW501" s="13" t="s">
        <v>42</v>
      </c>
      <c r="AX501" s="13" t="s">
        <v>80</v>
      </c>
      <c r="AY501" s="240" t="s">
        <v>186</v>
      </c>
    </row>
    <row r="502" s="13" customFormat="1">
      <c r="A502" s="13"/>
      <c r="B502" s="230"/>
      <c r="C502" s="231"/>
      <c r="D502" s="223" t="s">
        <v>198</v>
      </c>
      <c r="E502" s="232" t="s">
        <v>41</v>
      </c>
      <c r="F502" s="233" t="s">
        <v>932</v>
      </c>
      <c r="G502" s="231"/>
      <c r="H502" s="234">
        <v>4</v>
      </c>
      <c r="I502" s="235"/>
      <c r="J502" s="231"/>
      <c r="K502" s="231"/>
      <c r="L502" s="236"/>
      <c r="M502" s="237"/>
      <c r="N502" s="238"/>
      <c r="O502" s="238"/>
      <c r="P502" s="238"/>
      <c r="Q502" s="238"/>
      <c r="R502" s="238"/>
      <c r="S502" s="238"/>
      <c r="T502" s="239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0" t="s">
        <v>198</v>
      </c>
      <c r="AU502" s="240" t="s">
        <v>88</v>
      </c>
      <c r="AV502" s="13" t="s">
        <v>90</v>
      </c>
      <c r="AW502" s="13" t="s">
        <v>42</v>
      </c>
      <c r="AX502" s="13" t="s">
        <v>80</v>
      </c>
      <c r="AY502" s="240" t="s">
        <v>186</v>
      </c>
    </row>
    <row r="503" s="14" customFormat="1">
      <c r="A503" s="14"/>
      <c r="B503" s="241"/>
      <c r="C503" s="242"/>
      <c r="D503" s="223" t="s">
        <v>198</v>
      </c>
      <c r="E503" s="243" t="s">
        <v>41</v>
      </c>
      <c r="F503" s="244" t="s">
        <v>200</v>
      </c>
      <c r="G503" s="242"/>
      <c r="H503" s="245">
        <v>10</v>
      </c>
      <c r="I503" s="246"/>
      <c r="J503" s="242"/>
      <c r="K503" s="242"/>
      <c r="L503" s="247"/>
      <c r="M503" s="248"/>
      <c r="N503" s="249"/>
      <c r="O503" s="249"/>
      <c r="P503" s="249"/>
      <c r="Q503" s="249"/>
      <c r="R503" s="249"/>
      <c r="S503" s="249"/>
      <c r="T503" s="250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1" t="s">
        <v>198</v>
      </c>
      <c r="AU503" s="251" t="s">
        <v>88</v>
      </c>
      <c r="AV503" s="14" t="s">
        <v>192</v>
      </c>
      <c r="AW503" s="14" t="s">
        <v>42</v>
      </c>
      <c r="AX503" s="14" t="s">
        <v>88</v>
      </c>
      <c r="AY503" s="251" t="s">
        <v>186</v>
      </c>
    </row>
    <row r="504" s="2" customFormat="1" ht="16.5" customHeight="1">
      <c r="A504" s="41"/>
      <c r="B504" s="42"/>
      <c r="C504" s="210" t="s">
        <v>933</v>
      </c>
      <c r="D504" s="210" t="s">
        <v>188</v>
      </c>
      <c r="E504" s="211" t="s">
        <v>538</v>
      </c>
      <c r="F504" s="212" t="s">
        <v>539</v>
      </c>
      <c r="G504" s="213" t="s">
        <v>506</v>
      </c>
      <c r="H504" s="214">
        <v>1</v>
      </c>
      <c r="I504" s="215"/>
      <c r="J504" s="216">
        <f>ROUND(I504*H504,2)</f>
        <v>0</v>
      </c>
      <c r="K504" s="212" t="s">
        <v>191</v>
      </c>
      <c r="L504" s="47"/>
      <c r="M504" s="217" t="s">
        <v>41</v>
      </c>
      <c r="N504" s="218" t="s">
        <v>51</v>
      </c>
      <c r="O504" s="87"/>
      <c r="P504" s="219">
        <f>O504*H504</f>
        <v>0</v>
      </c>
      <c r="Q504" s="219">
        <v>0</v>
      </c>
      <c r="R504" s="219">
        <f>Q504*H504</f>
        <v>0</v>
      </c>
      <c r="S504" s="219">
        <v>0</v>
      </c>
      <c r="T504" s="220">
        <f>S504*H504</f>
        <v>0</v>
      </c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R504" s="221" t="s">
        <v>507</v>
      </c>
      <c r="AT504" s="221" t="s">
        <v>188</v>
      </c>
      <c r="AU504" s="221" t="s">
        <v>88</v>
      </c>
      <c r="AY504" s="19" t="s">
        <v>186</v>
      </c>
      <c r="BE504" s="222">
        <f>IF(N504="základní",J504,0)</f>
        <v>0</v>
      </c>
      <c r="BF504" s="222">
        <f>IF(N504="snížená",J504,0)</f>
        <v>0</v>
      </c>
      <c r="BG504" s="222">
        <f>IF(N504="zákl. přenesená",J504,0)</f>
        <v>0</v>
      </c>
      <c r="BH504" s="222">
        <f>IF(N504="sníž. přenesená",J504,0)</f>
        <v>0</v>
      </c>
      <c r="BI504" s="222">
        <f>IF(N504="nulová",J504,0)</f>
        <v>0</v>
      </c>
      <c r="BJ504" s="19" t="s">
        <v>88</v>
      </c>
      <c r="BK504" s="222">
        <f>ROUND(I504*H504,2)</f>
        <v>0</v>
      </c>
      <c r="BL504" s="19" t="s">
        <v>507</v>
      </c>
      <c r="BM504" s="221" t="s">
        <v>934</v>
      </c>
    </row>
    <row r="505" s="2" customFormat="1">
      <c r="A505" s="41"/>
      <c r="B505" s="42"/>
      <c r="C505" s="43"/>
      <c r="D505" s="223" t="s">
        <v>194</v>
      </c>
      <c r="E505" s="43"/>
      <c r="F505" s="224" t="s">
        <v>539</v>
      </c>
      <c r="G505" s="43"/>
      <c r="H505" s="43"/>
      <c r="I505" s="225"/>
      <c r="J505" s="43"/>
      <c r="K505" s="43"/>
      <c r="L505" s="47"/>
      <c r="M505" s="226"/>
      <c r="N505" s="227"/>
      <c r="O505" s="87"/>
      <c r="P505" s="87"/>
      <c r="Q505" s="87"/>
      <c r="R505" s="87"/>
      <c r="S505" s="87"/>
      <c r="T505" s="88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T505" s="19" t="s">
        <v>194</v>
      </c>
      <c r="AU505" s="19" t="s">
        <v>88</v>
      </c>
    </row>
    <row r="506" s="2" customFormat="1">
      <c r="A506" s="41"/>
      <c r="B506" s="42"/>
      <c r="C506" s="43"/>
      <c r="D506" s="228" t="s">
        <v>196</v>
      </c>
      <c r="E506" s="43"/>
      <c r="F506" s="229" t="s">
        <v>541</v>
      </c>
      <c r="G506" s="43"/>
      <c r="H506" s="43"/>
      <c r="I506" s="225"/>
      <c r="J506" s="43"/>
      <c r="K506" s="43"/>
      <c r="L506" s="47"/>
      <c r="M506" s="226"/>
      <c r="N506" s="227"/>
      <c r="O506" s="87"/>
      <c r="P506" s="87"/>
      <c r="Q506" s="87"/>
      <c r="R506" s="87"/>
      <c r="S506" s="87"/>
      <c r="T506" s="88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T506" s="19" t="s">
        <v>196</v>
      </c>
      <c r="AU506" s="19" t="s">
        <v>88</v>
      </c>
    </row>
    <row r="507" s="2" customFormat="1" ht="16.5" customHeight="1">
      <c r="A507" s="41"/>
      <c r="B507" s="42"/>
      <c r="C507" s="210" t="s">
        <v>935</v>
      </c>
      <c r="D507" s="210" t="s">
        <v>188</v>
      </c>
      <c r="E507" s="211" t="s">
        <v>543</v>
      </c>
      <c r="F507" s="212" t="s">
        <v>936</v>
      </c>
      <c r="G507" s="213" t="s">
        <v>506</v>
      </c>
      <c r="H507" s="214">
        <v>1</v>
      </c>
      <c r="I507" s="215"/>
      <c r="J507" s="216">
        <f>ROUND(I507*H507,2)</f>
        <v>0</v>
      </c>
      <c r="K507" s="212" t="s">
        <v>191</v>
      </c>
      <c r="L507" s="47"/>
      <c r="M507" s="217" t="s">
        <v>41</v>
      </c>
      <c r="N507" s="218" t="s">
        <v>51</v>
      </c>
      <c r="O507" s="87"/>
      <c r="P507" s="219">
        <f>O507*H507</f>
        <v>0</v>
      </c>
      <c r="Q507" s="219">
        <v>0</v>
      </c>
      <c r="R507" s="219">
        <f>Q507*H507</f>
        <v>0</v>
      </c>
      <c r="S507" s="219">
        <v>0</v>
      </c>
      <c r="T507" s="220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221" t="s">
        <v>507</v>
      </c>
      <c r="AT507" s="221" t="s">
        <v>188</v>
      </c>
      <c r="AU507" s="221" t="s">
        <v>88</v>
      </c>
      <c r="AY507" s="19" t="s">
        <v>186</v>
      </c>
      <c r="BE507" s="222">
        <f>IF(N507="základní",J507,0)</f>
        <v>0</v>
      </c>
      <c r="BF507" s="222">
        <f>IF(N507="snížená",J507,0)</f>
        <v>0</v>
      </c>
      <c r="BG507" s="222">
        <f>IF(N507="zákl. přenesená",J507,0)</f>
        <v>0</v>
      </c>
      <c r="BH507" s="222">
        <f>IF(N507="sníž. přenesená",J507,0)</f>
        <v>0</v>
      </c>
      <c r="BI507" s="222">
        <f>IF(N507="nulová",J507,0)</f>
        <v>0</v>
      </c>
      <c r="BJ507" s="19" t="s">
        <v>88</v>
      </c>
      <c r="BK507" s="222">
        <f>ROUND(I507*H507,2)</f>
        <v>0</v>
      </c>
      <c r="BL507" s="19" t="s">
        <v>507</v>
      </c>
      <c r="BM507" s="221" t="s">
        <v>937</v>
      </c>
    </row>
    <row r="508" s="2" customFormat="1">
      <c r="A508" s="41"/>
      <c r="B508" s="42"/>
      <c r="C508" s="43"/>
      <c r="D508" s="223" t="s">
        <v>194</v>
      </c>
      <c r="E508" s="43"/>
      <c r="F508" s="224" t="s">
        <v>544</v>
      </c>
      <c r="G508" s="43"/>
      <c r="H508" s="43"/>
      <c r="I508" s="225"/>
      <c r="J508" s="43"/>
      <c r="K508" s="43"/>
      <c r="L508" s="47"/>
      <c r="M508" s="226"/>
      <c r="N508" s="227"/>
      <c r="O508" s="87"/>
      <c r="P508" s="87"/>
      <c r="Q508" s="87"/>
      <c r="R508" s="87"/>
      <c r="S508" s="87"/>
      <c r="T508" s="88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T508" s="19" t="s">
        <v>194</v>
      </c>
      <c r="AU508" s="19" t="s">
        <v>88</v>
      </c>
    </row>
    <row r="509" s="2" customFormat="1">
      <c r="A509" s="41"/>
      <c r="B509" s="42"/>
      <c r="C509" s="43"/>
      <c r="D509" s="228" t="s">
        <v>196</v>
      </c>
      <c r="E509" s="43"/>
      <c r="F509" s="229" t="s">
        <v>546</v>
      </c>
      <c r="G509" s="43"/>
      <c r="H509" s="43"/>
      <c r="I509" s="225"/>
      <c r="J509" s="43"/>
      <c r="K509" s="43"/>
      <c r="L509" s="47"/>
      <c r="M509" s="284"/>
      <c r="N509" s="285"/>
      <c r="O509" s="286"/>
      <c r="P509" s="286"/>
      <c r="Q509" s="286"/>
      <c r="R509" s="286"/>
      <c r="S509" s="286"/>
      <c r="T509" s="287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T509" s="19" t="s">
        <v>196</v>
      </c>
      <c r="AU509" s="19" t="s">
        <v>88</v>
      </c>
    </row>
    <row r="510" s="2" customFormat="1" ht="6.96" customHeight="1">
      <c r="A510" s="41"/>
      <c r="B510" s="62"/>
      <c r="C510" s="63"/>
      <c r="D510" s="63"/>
      <c r="E510" s="63"/>
      <c r="F510" s="63"/>
      <c r="G510" s="63"/>
      <c r="H510" s="63"/>
      <c r="I510" s="63"/>
      <c r="J510" s="63"/>
      <c r="K510" s="63"/>
      <c r="L510" s="47"/>
      <c r="M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</row>
  </sheetData>
  <sheetProtection sheet="1" autoFilter="0" formatColumns="0" formatRows="0" objects="1" scenarios="1" spinCount="100000" saltValue="UQLuMzxiRxxt6RSyn6kiLtpybUjBNtE72gfItvEwRPTb2fa8CSeRzRHO3XzguRkrlzcXPN7D5WxXNSQ7P54gag==" hashValue="drhi8pdH0PAYSe/42Bb3a9kzfj8WwAm5mo7ygzuyT6qsYd/idje0L9vhLiO5C8bNu/T2TDvuvk6DObM0MNaThQ==" algorithmName="SHA-512" password="CC35"/>
  <autoFilter ref="C86:K509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2" r:id="rId1" display="https://podminky.urs.cz/item/CS_URS_2021_02/111301111"/>
    <hyperlink ref="F98" r:id="rId2" display="https://podminky.urs.cz/item/CS_URS_2021_02/113107137"/>
    <hyperlink ref="F103" r:id="rId3" display="https://podminky.urs.cz/item/CS_URS_2021_02/113107241"/>
    <hyperlink ref="F109" r:id="rId4" display="https://podminky.urs.cz/item/CS_URS_2021_02/113107322"/>
    <hyperlink ref="F114" r:id="rId5" display="https://podminky.urs.cz/item/CS_URS_2021_02/113107325"/>
    <hyperlink ref="F119" r:id="rId6" display="https://podminky.urs.cz/item/CS_URS_2021_02/113202111"/>
    <hyperlink ref="F124" r:id="rId7" display="https://podminky.urs.cz/item/CS_URS_2021_02/122151405"/>
    <hyperlink ref="F134" r:id="rId8" display="https://podminky.urs.cz/item/CS_URS_2021_02/122252205"/>
    <hyperlink ref="F142" r:id="rId9" display="https://podminky.urs.cz/item/CS_URS_2021_02/162351104"/>
    <hyperlink ref="F152" r:id="rId10" display="https://podminky.urs.cz/item/CS_URS_2021_02/162751117"/>
    <hyperlink ref="F162" r:id="rId11" display="https://podminky.urs.cz/item/CS_URS_2021_02/162751119"/>
    <hyperlink ref="F168" r:id="rId12" display="https://podminky.urs.cz/item/CS_URS_2021_02/171201201"/>
    <hyperlink ref="F174" r:id="rId13" display="https://podminky.urs.cz/item/CS_URS_2021_02/171201231"/>
    <hyperlink ref="F178" r:id="rId14" display="https://podminky.urs.cz/item/CS_URS_2021_02/181102302"/>
    <hyperlink ref="F186" r:id="rId15" display="https://podminky.urs.cz/item/CS_URS_2021_02/181351103"/>
    <hyperlink ref="F192" r:id="rId16" display="https://podminky.urs.cz/item/CS_URS_2021_02/181411131"/>
    <hyperlink ref="F204" r:id="rId17" display="https://podminky.urs.cz/item/CS_URS_2021_02/564831111"/>
    <hyperlink ref="F209" r:id="rId18" display="https://podminky.urs.cz/item/CS_URS_2021_02/564851111"/>
    <hyperlink ref="F216" r:id="rId19" display="https://podminky.urs.cz/item/CS_URS_2021_02/564861111"/>
    <hyperlink ref="F225" r:id="rId20" display="https://podminky.urs.cz/item/CS_URS_2021_02/564971315"/>
    <hyperlink ref="F230" r:id="rId21" display="https://podminky.urs.cz/item/CS_URS_2021_02/565135121"/>
    <hyperlink ref="F234" r:id="rId22" display="https://podminky.urs.cz/item/CS_URS_2021_02/565145121"/>
    <hyperlink ref="F238" r:id="rId23" display="https://podminky.urs.cz/item/CS_URS_2021_02/567122111"/>
    <hyperlink ref="F244" r:id="rId24" display="https://podminky.urs.cz/item/CS_URS_2021_02/569731111"/>
    <hyperlink ref="F250" r:id="rId25" display="https://podminky.urs.cz/item/CS_URS_2021_02/571901111"/>
    <hyperlink ref="F255" r:id="rId26" display="https://podminky.urs.cz/item/CS_URS_2021_02/573111113"/>
    <hyperlink ref="F260" r:id="rId27" display="https://podminky.urs.cz/item/CS_URS_2021_02/573231108"/>
    <hyperlink ref="F265" r:id="rId28" display="https://podminky.urs.cz/item/CS_URS_2021_02/577134121"/>
    <hyperlink ref="F275" r:id="rId29" display="https://podminky.urs.cz/item/CS_URS_2021_02/581131316"/>
    <hyperlink ref="F280" r:id="rId30" display="https://podminky.urs.cz/item/CS_URS_2021_02/596211210"/>
    <hyperlink ref="F291" r:id="rId31" display="https://podminky.urs.cz/item/CS_URS_2021_02/890211811"/>
    <hyperlink ref="F297" r:id="rId32" display="https://podminky.urs.cz/item/CS_URS_2021_02/890331811"/>
    <hyperlink ref="F302" r:id="rId33" display="https://podminky.urs.cz/item/CS_URS_2021_02/894411121"/>
    <hyperlink ref="F309" r:id="rId34" display="https://podminky.urs.cz/item/CS_URS_2021_02/895941111"/>
    <hyperlink ref="F320" r:id="rId35" display="https://podminky.urs.cz/item/CS_URS_2021_02/899202211"/>
    <hyperlink ref="F326" r:id="rId36" display="https://podminky.urs.cz/item/CS_URS_2021_02/899303811"/>
    <hyperlink ref="F331" r:id="rId37" display="https://podminky.urs.cz/item/CS_URS_2021_02/899331111"/>
    <hyperlink ref="F338" r:id="rId38" display="https://podminky.urs.cz/item/CS_URS_2021_02/914111111"/>
    <hyperlink ref="F347" r:id="rId39" display="https://podminky.urs.cz/item/CS_URS_2021_02/914511111"/>
    <hyperlink ref="F363" r:id="rId40" display="https://podminky.urs.cz/item/CS_URS_2021_02/915211121"/>
    <hyperlink ref="F370" r:id="rId41" display="https://podminky.urs.cz/item/CS_URS_2021_02/915491211"/>
    <hyperlink ref="F380" r:id="rId42" display="https://podminky.urs.cz/item/CS_URS_2021_02/915611111"/>
    <hyperlink ref="F385" r:id="rId43" display="https://podminky.urs.cz/item/CS_URS_2021_02/916131213"/>
    <hyperlink ref="F404" r:id="rId44" display="https://podminky.urs.cz/item/CS_URS_2021_02/916991121"/>
    <hyperlink ref="F409" r:id="rId45" display="https://podminky.urs.cz/item/CS_URS_2021_02/919112222"/>
    <hyperlink ref="F415" r:id="rId46" display="https://podminky.urs.cz/item/CS_URS_2021_02/919122121"/>
    <hyperlink ref="F420" r:id="rId47" display="https://podminky.urs.cz/item/CS_URS_2021_02/919735111"/>
    <hyperlink ref="F425" r:id="rId48" display="https://podminky.urs.cz/item/CS_URS_2021_02/919735124"/>
    <hyperlink ref="F430" r:id="rId49" display="https://podminky.urs.cz/item/CS_URS_2021_02/938902201"/>
    <hyperlink ref="F441" r:id="rId50" display="https://podminky.urs.cz/item/CS_URS_2021_02/997221551"/>
    <hyperlink ref="F447" r:id="rId51" display="https://podminky.urs.cz/item/CS_URS_2021_02/997221559"/>
    <hyperlink ref="F451" r:id="rId52" display="https://podminky.urs.cz/item/CS_URS_2021_02/997221561"/>
    <hyperlink ref="F455" r:id="rId53" display="https://podminky.urs.cz/item/CS_URS_2021_02/997221569"/>
    <hyperlink ref="F459" r:id="rId54" display="https://podminky.urs.cz/item/CS_URS_2021_02/997221612"/>
    <hyperlink ref="F466" r:id="rId55" display="https://podminky.urs.cz/item/CS_URS_2021_02/997221862"/>
    <hyperlink ref="F473" r:id="rId56" display="https://podminky.urs.cz/item/CS_URS_2021_02/997221873"/>
    <hyperlink ref="F478" r:id="rId57" display="https://podminky.urs.cz/item/CS_URS_2021_02/998225111"/>
    <hyperlink ref="F481" r:id="rId58" display="https://podminky.urs.cz/item/CS_URS_2021_02/998225191"/>
    <hyperlink ref="F485" r:id="rId59" display="https://podminky.urs.cz/item/CS_URS_2021_02/012103000"/>
    <hyperlink ref="F488" r:id="rId60" display="https://podminky.urs.cz/item/CS_URS_2021_02/012303000"/>
    <hyperlink ref="F491" r:id="rId61" display="https://podminky.urs.cz/item/CS_URS_2021_02/012403000"/>
    <hyperlink ref="F494" r:id="rId62" display="https://podminky.urs.cz/item/CS_URS_2021_02/013254000"/>
    <hyperlink ref="F497" r:id="rId63" display="https://podminky.urs.cz/item/CS_URS_2021_02/030001000"/>
    <hyperlink ref="F500" r:id="rId64" display="https://podminky.urs.cz/item/CS_URS_2021_02/043134000"/>
    <hyperlink ref="F506" r:id="rId65" display="https://podminky.urs.cz/item/CS_URS_2021_02/072103001"/>
    <hyperlink ref="F509" r:id="rId66" display="https://podminky.urs.cz/item/CS_URS_2021_02/07210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7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2"/>
      <c r="C3" s="133"/>
      <c r="D3" s="133"/>
      <c r="E3" s="133"/>
      <c r="F3" s="133"/>
      <c r="G3" s="133"/>
      <c r="H3" s="22"/>
    </row>
    <row r="4" s="1" customFormat="1" ht="24.96" customHeight="1">
      <c r="B4" s="22"/>
      <c r="C4" s="134" t="s">
        <v>938</v>
      </c>
      <c r="H4" s="22"/>
    </row>
    <row r="5" s="1" customFormat="1" ht="12" customHeight="1">
      <c r="B5" s="22"/>
      <c r="C5" s="142" t="s">
        <v>13</v>
      </c>
      <c r="D5" s="146" t="s">
        <v>14</v>
      </c>
      <c r="E5" s="1"/>
      <c r="F5" s="1"/>
      <c r="H5" s="22"/>
    </row>
    <row r="6" s="1" customFormat="1" ht="36.96" customHeight="1">
      <c r="B6" s="22"/>
      <c r="C6" s="288" t="s">
        <v>16</v>
      </c>
      <c r="D6" s="289" t="s">
        <v>17</v>
      </c>
      <c r="E6" s="1"/>
      <c r="F6" s="1"/>
      <c r="H6" s="22"/>
    </row>
    <row r="7" s="1" customFormat="1" ht="16.5" customHeight="1">
      <c r="B7" s="22"/>
      <c r="C7" s="136" t="s">
        <v>24</v>
      </c>
      <c r="D7" s="141" t="str">
        <f>'Rekapitulace stavby'!AN8</f>
        <v>1. 10. 2021</v>
      </c>
      <c r="H7" s="22"/>
    </row>
    <row r="8" s="2" customFormat="1" ht="10.8" customHeight="1">
      <c r="A8" s="41"/>
      <c r="B8" s="47"/>
      <c r="C8" s="41"/>
      <c r="D8" s="41"/>
      <c r="E8" s="41"/>
      <c r="F8" s="41"/>
      <c r="G8" s="41"/>
      <c r="H8" s="47"/>
    </row>
    <row r="9" s="11" customFormat="1" ht="29.28" customHeight="1">
      <c r="A9" s="183"/>
      <c r="B9" s="290"/>
      <c r="C9" s="291" t="s">
        <v>61</v>
      </c>
      <c r="D9" s="292" t="s">
        <v>62</v>
      </c>
      <c r="E9" s="292" t="s">
        <v>173</v>
      </c>
      <c r="F9" s="293" t="s">
        <v>939</v>
      </c>
      <c r="G9" s="183"/>
      <c r="H9" s="290"/>
    </row>
    <row r="10" s="2" customFormat="1" ht="26.4" customHeight="1">
      <c r="A10" s="41"/>
      <c r="B10" s="47"/>
      <c r="C10" s="294" t="s">
        <v>940</v>
      </c>
      <c r="D10" s="294" t="s">
        <v>86</v>
      </c>
      <c r="E10" s="41"/>
      <c r="F10" s="41"/>
      <c r="G10" s="41"/>
      <c r="H10" s="47"/>
    </row>
    <row r="11" s="2" customFormat="1" ht="16.8" customHeight="1">
      <c r="A11" s="41"/>
      <c r="B11" s="47"/>
      <c r="C11" s="295" t="s">
        <v>94</v>
      </c>
      <c r="D11" s="296" t="s">
        <v>95</v>
      </c>
      <c r="E11" s="297" t="s">
        <v>96</v>
      </c>
      <c r="F11" s="298">
        <v>244.19999999999999</v>
      </c>
      <c r="G11" s="41"/>
      <c r="H11" s="47"/>
    </row>
    <row r="12" s="2" customFormat="1" ht="16.8" customHeight="1">
      <c r="A12" s="41"/>
      <c r="B12" s="47"/>
      <c r="C12" s="299" t="s">
        <v>41</v>
      </c>
      <c r="D12" s="299" t="s">
        <v>206</v>
      </c>
      <c r="E12" s="19" t="s">
        <v>41</v>
      </c>
      <c r="F12" s="300">
        <v>244.19999999999999</v>
      </c>
      <c r="G12" s="41"/>
      <c r="H12" s="47"/>
    </row>
    <row r="13" s="2" customFormat="1" ht="16.8" customHeight="1">
      <c r="A13" s="41"/>
      <c r="B13" s="47"/>
      <c r="C13" s="299" t="s">
        <v>94</v>
      </c>
      <c r="D13" s="299" t="s">
        <v>200</v>
      </c>
      <c r="E13" s="19" t="s">
        <v>41</v>
      </c>
      <c r="F13" s="300">
        <v>244.19999999999999</v>
      </c>
      <c r="G13" s="41"/>
      <c r="H13" s="47"/>
    </row>
    <row r="14" s="2" customFormat="1" ht="16.8" customHeight="1">
      <c r="A14" s="41"/>
      <c r="B14" s="47"/>
      <c r="C14" s="301" t="s">
        <v>941</v>
      </c>
      <c r="D14" s="41"/>
      <c r="E14" s="41"/>
      <c r="F14" s="41"/>
      <c r="G14" s="41"/>
      <c r="H14" s="47"/>
    </row>
    <row r="15" s="2" customFormat="1" ht="16.8" customHeight="1">
      <c r="A15" s="41"/>
      <c r="B15" s="47"/>
      <c r="C15" s="299" t="s">
        <v>201</v>
      </c>
      <c r="D15" s="299" t="s">
        <v>202</v>
      </c>
      <c r="E15" s="19" t="s">
        <v>96</v>
      </c>
      <c r="F15" s="300">
        <v>244.19999999999999</v>
      </c>
      <c r="G15" s="41"/>
      <c r="H15" s="47"/>
    </row>
    <row r="16" s="2" customFormat="1" ht="16.8" customHeight="1">
      <c r="A16" s="41"/>
      <c r="B16" s="47"/>
      <c r="C16" s="299" t="s">
        <v>214</v>
      </c>
      <c r="D16" s="299" t="s">
        <v>215</v>
      </c>
      <c r="E16" s="19" t="s">
        <v>96</v>
      </c>
      <c r="F16" s="300">
        <v>414.39999999999998</v>
      </c>
      <c r="G16" s="41"/>
      <c r="H16" s="47"/>
    </row>
    <row r="17" s="2" customFormat="1" ht="16.8" customHeight="1">
      <c r="A17" s="41"/>
      <c r="B17" s="47"/>
      <c r="C17" s="295" t="s">
        <v>98</v>
      </c>
      <c r="D17" s="296" t="s">
        <v>99</v>
      </c>
      <c r="E17" s="297" t="s">
        <v>96</v>
      </c>
      <c r="F17" s="298">
        <v>170.19999999999999</v>
      </c>
      <c r="G17" s="41"/>
      <c r="H17" s="47"/>
    </row>
    <row r="18" s="2" customFormat="1" ht="16.8" customHeight="1">
      <c r="A18" s="41"/>
      <c r="B18" s="47"/>
      <c r="C18" s="299" t="s">
        <v>41</v>
      </c>
      <c r="D18" s="299" t="s">
        <v>213</v>
      </c>
      <c r="E18" s="19" t="s">
        <v>41</v>
      </c>
      <c r="F18" s="300">
        <v>170.19999999999999</v>
      </c>
      <c r="G18" s="41"/>
      <c r="H18" s="47"/>
    </row>
    <row r="19" s="2" customFormat="1" ht="16.8" customHeight="1">
      <c r="A19" s="41"/>
      <c r="B19" s="47"/>
      <c r="C19" s="299" t="s">
        <v>98</v>
      </c>
      <c r="D19" s="299" t="s">
        <v>200</v>
      </c>
      <c r="E19" s="19" t="s">
        <v>41</v>
      </c>
      <c r="F19" s="300">
        <v>170.19999999999999</v>
      </c>
      <c r="G19" s="41"/>
      <c r="H19" s="47"/>
    </row>
    <row r="20" s="2" customFormat="1" ht="16.8" customHeight="1">
      <c r="A20" s="41"/>
      <c r="B20" s="47"/>
      <c r="C20" s="301" t="s">
        <v>941</v>
      </c>
      <c r="D20" s="41"/>
      <c r="E20" s="41"/>
      <c r="F20" s="41"/>
      <c r="G20" s="41"/>
      <c r="H20" s="47"/>
    </row>
    <row r="21" s="2" customFormat="1" ht="16.8" customHeight="1">
      <c r="A21" s="41"/>
      <c r="B21" s="47"/>
      <c r="C21" s="299" t="s">
        <v>208</v>
      </c>
      <c r="D21" s="299" t="s">
        <v>209</v>
      </c>
      <c r="E21" s="19" t="s">
        <v>96</v>
      </c>
      <c r="F21" s="300">
        <v>170.19999999999999</v>
      </c>
      <c r="G21" s="41"/>
      <c r="H21" s="47"/>
    </row>
    <row r="22" s="2" customFormat="1" ht="16.8" customHeight="1">
      <c r="A22" s="41"/>
      <c r="B22" s="47"/>
      <c r="C22" s="299" t="s">
        <v>214</v>
      </c>
      <c r="D22" s="299" t="s">
        <v>215</v>
      </c>
      <c r="E22" s="19" t="s">
        <v>96</v>
      </c>
      <c r="F22" s="300">
        <v>414.39999999999998</v>
      </c>
      <c r="G22" s="41"/>
      <c r="H22" s="47"/>
    </row>
    <row r="23" s="2" customFormat="1" ht="16.8" customHeight="1">
      <c r="A23" s="41"/>
      <c r="B23" s="47"/>
      <c r="C23" s="295" t="s">
        <v>102</v>
      </c>
      <c r="D23" s="296" t="s">
        <v>103</v>
      </c>
      <c r="E23" s="297" t="s">
        <v>96</v>
      </c>
      <c r="F23" s="298">
        <v>28.5</v>
      </c>
      <c r="G23" s="41"/>
      <c r="H23" s="47"/>
    </row>
    <row r="24" s="2" customFormat="1" ht="16.8" customHeight="1">
      <c r="A24" s="41"/>
      <c r="B24" s="47"/>
      <c r="C24" s="299" t="s">
        <v>41</v>
      </c>
      <c r="D24" s="299" t="s">
        <v>199</v>
      </c>
      <c r="E24" s="19" t="s">
        <v>41</v>
      </c>
      <c r="F24" s="300">
        <v>28.5</v>
      </c>
      <c r="G24" s="41"/>
      <c r="H24" s="47"/>
    </row>
    <row r="25" s="2" customFormat="1" ht="16.8" customHeight="1">
      <c r="A25" s="41"/>
      <c r="B25" s="47"/>
      <c r="C25" s="299" t="s">
        <v>102</v>
      </c>
      <c r="D25" s="299" t="s">
        <v>200</v>
      </c>
      <c r="E25" s="19" t="s">
        <v>41</v>
      </c>
      <c r="F25" s="300">
        <v>28.5</v>
      </c>
      <c r="G25" s="41"/>
      <c r="H25" s="47"/>
    </row>
    <row r="26" s="2" customFormat="1" ht="16.8" customHeight="1">
      <c r="A26" s="41"/>
      <c r="B26" s="47"/>
      <c r="C26" s="301" t="s">
        <v>941</v>
      </c>
      <c r="D26" s="41"/>
      <c r="E26" s="41"/>
      <c r="F26" s="41"/>
      <c r="G26" s="41"/>
      <c r="H26" s="47"/>
    </row>
    <row r="27" s="2" customFormat="1" ht="16.8" customHeight="1">
      <c r="A27" s="41"/>
      <c r="B27" s="47"/>
      <c r="C27" s="299" t="s">
        <v>189</v>
      </c>
      <c r="D27" s="299" t="s">
        <v>190</v>
      </c>
      <c r="E27" s="19" t="s">
        <v>96</v>
      </c>
      <c r="F27" s="300">
        <v>28.5</v>
      </c>
      <c r="G27" s="41"/>
      <c r="H27" s="47"/>
    </row>
    <row r="28" s="2" customFormat="1" ht="16.8" customHeight="1">
      <c r="A28" s="41"/>
      <c r="B28" s="47"/>
      <c r="C28" s="299" t="s">
        <v>252</v>
      </c>
      <c r="D28" s="299" t="s">
        <v>253</v>
      </c>
      <c r="E28" s="19" t="s">
        <v>134</v>
      </c>
      <c r="F28" s="300">
        <v>91.391999999999996</v>
      </c>
      <c r="G28" s="41"/>
      <c r="H28" s="47"/>
    </row>
    <row r="29" s="2" customFormat="1" ht="16.8" customHeight="1">
      <c r="A29" s="41"/>
      <c r="B29" s="47"/>
      <c r="C29" s="295" t="s">
        <v>105</v>
      </c>
      <c r="D29" s="296" t="s">
        <v>106</v>
      </c>
      <c r="E29" s="297" t="s">
        <v>96</v>
      </c>
      <c r="F29" s="298">
        <v>273.89999999999998</v>
      </c>
      <c r="G29" s="41"/>
      <c r="H29" s="47"/>
    </row>
    <row r="30" s="2" customFormat="1" ht="16.8" customHeight="1">
      <c r="A30" s="41"/>
      <c r="B30" s="47"/>
      <c r="C30" s="299" t="s">
        <v>41</v>
      </c>
      <c r="D30" s="299" t="s">
        <v>341</v>
      </c>
      <c r="E30" s="19" t="s">
        <v>41</v>
      </c>
      <c r="F30" s="300">
        <v>273.89999999999998</v>
      </c>
      <c r="G30" s="41"/>
      <c r="H30" s="47"/>
    </row>
    <row r="31" s="2" customFormat="1" ht="16.8" customHeight="1">
      <c r="A31" s="41"/>
      <c r="B31" s="47"/>
      <c r="C31" s="299" t="s">
        <v>105</v>
      </c>
      <c r="D31" s="299" t="s">
        <v>200</v>
      </c>
      <c r="E31" s="19" t="s">
        <v>41</v>
      </c>
      <c r="F31" s="300">
        <v>273.89999999999998</v>
      </c>
      <c r="G31" s="41"/>
      <c r="H31" s="47"/>
    </row>
    <row r="32" s="2" customFormat="1" ht="16.8" customHeight="1">
      <c r="A32" s="41"/>
      <c r="B32" s="47"/>
      <c r="C32" s="301" t="s">
        <v>941</v>
      </c>
      <c r="D32" s="41"/>
      <c r="E32" s="41"/>
      <c r="F32" s="41"/>
      <c r="G32" s="41"/>
      <c r="H32" s="47"/>
    </row>
    <row r="33" s="2" customFormat="1" ht="16.8" customHeight="1">
      <c r="A33" s="41"/>
      <c r="B33" s="47"/>
      <c r="C33" s="299" t="s">
        <v>336</v>
      </c>
      <c r="D33" s="299" t="s">
        <v>337</v>
      </c>
      <c r="E33" s="19" t="s">
        <v>96</v>
      </c>
      <c r="F33" s="300">
        <v>273.89999999999998</v>
      </c>
      <c r="G33" s="41"/>
      <c r="H33" s="47"/>
    </row>
    <row r="34" s="2" customFormat="1" ht="16.8" customHeight="1">
      <c r="A34" s="41"/>
      <c r="B34" s="47"/>
      <c r="C34" s="299" t="s">
        <v>282</v>
      </c>
      <c r="D34" s="299" t="s">
        <v>283</v>
      </c>
      <c r="E34" s="19" t="s">
        <v>96</v>
      </c>
      <c r="F34" s="300">
        <v>333.60000000000002</v>
      </c>
      <c r="G34" s="41"/>
      <c r="H34" s="47"/>
    </row>
    <row r="35" s="2" customFormat="1" ht="16.8" customHeight="1">
      <c r="A35" s="41"/>
      <c r="B35" s="47"/>
      <c r="C35" s="299" t="s">
        <v>315</v>
      </c>
      <c r="D35" s="299" t="s">
        <v>316</v>
      </c>
      <c r="E35" s="19" t="s">
        <v>96</v>
      </c>
      <c r="F35" s="300">
        <v>333.60000000000002</v>
      </c>
      <c r="G35" s="41"/>
      <c r="H35" s="47"/>
    </row>
    <row r="36" s="2" customFormat="1" ht="16.8" customHeight="1">
      <c r="A36" s="41"/>
      <c r="B36" s="47"/>
      <c r="C36" s="299" t="s">
        <v>343</v>
      </c>
      <c r="D36" s="299" t="s">
        <v>344</v>
      </c>
      <c r="E36" s="19" t="s">
        <v>96</v>
      </c>
      <c r="F36" s="300">
        <v>276.35000000000002</v>
      </c>
      <c r="G36" s="41"/>
      <c r="H36" s="47"/>
    </row>
    <row r="37" s="2" customFormat="1" ht="16.8" customHeight="1">
      <c r="A37" s="41"/>
      <c r="B37" s="47"/>
      <c r="C37" s="295" t="s">
        <v>108</v>
      </c>
      <c r="D37" s="296" t="s">
        <v>109</v>
      </c>
      <c r="E37" s="297" t="s">
        <v>96</v>
      </c>
      <c r="F37" s="298">
        <v>10.710000000000001</v>
      </c>
      <c r="G37" s="41"/>
      <c r="H37" s="47"/>
    </row>
    <row r="38" s="2" customFormat="1" ht="16.8" customHeight="1">
      <c r="A38" s="41"/>
      <c r="B38" s="47"/>
      <c r="C38" s="299" t="s">
        <v>41</v>
      </c>
      <c r="D38" s="299" t="s">
        <v>352</v>
      </c>
      <c r="E38" s="19" t="s">
        <v>41</v>
      </c>
      <c r="F38" s="300">
        <v>10.710000000000001</v>
      </c>
      <c r="G38" s="41"/>
      <c r="H38" s="47"/>
    </row>
    <row r="39" s="2" customFormat="1" ht="16.8" customHeight="1">
      <c r="A39" s="41"/>
      <c r="B39" s="47"/>
      <c r="C39" s="299" t="s">
        <v>108</v>
      </c>
      <c r="D39" s="299" t="s">
        <v>200</v>
      </c>
      <c r="E39" s="19" t="s">
        <v>41</v>
      </c>
      <c r="F39" s="300">
        <v>10.710000000000001</v>
      </c>
      <c r="G39" s="41"/>
      <c r="H39" s="47"/>
    </row>
    <row r="40" s="2" customFormat="1" ht="16.8" customHeight="1">
      <c r="A40" s="41"/>
      <c r="B40" s="47"/>
      <c r="C40" s="301" t="s">
        <v>941</v>
      </c>
      <c r="D40" s="41"/>
      <c r="E40" s="41"/>
      <c r="F40" s="41"/>
      <c r="G40" s="41"/>
      <c r="H40" s="47"/>
    </row>
    <row r="41" s="2" customFormat="1" ht="16.8" customHeight="1">
      <c r="A41" s="41"/>
      <c r="B41" s="47"/>
      <c r="C41" s="299" t="s">
        <v>349</v>
      </c>
      <c r="D41" s="299" t="s">
        <v>350</v>
      </c>
      <c r="E41" s="19" t="s">
        <v>96</v>
      </c>
      <c r="F41" s="300">
        <v>10.710000000000001</v>
      </c>
      <c r="G41" s="41"/>
      <c r="H41" s="47"/>
    </row>
    <row r="42" s="2" customFormat="1" ht="16.8" customHeight="1">
      <c r="A42" s="41"/>
      <c r="B42" s="47"/>
      <c r="C42" s="299" t="s">
        <v>343</v>
      </c>
      <c r="D42" s="299" t="s">
        <v>344</v>
      </c>
      <c r="E42" s="19" t="s">
        <v>96</v>
      </c>
      <c r="F42" s="300">
        <v>276.35000000000002</v>
      </c>
      <c r="G42" s="41"/>
      <c r="H42" s="47"/>
    </row>
    <row r="43" s="2" customFormat="1" ht="16.8" customHeight="1">
      <c r="A43" s="41"/>
      <c r="B43" s="47"/>
      <c r="C43" s="295" t="s">
        <v>111</v>
      </c>
      <c r="D43" s="296" t="s">
        <v>112</v>
      </c>
      <c r="E43" s="297" t="s">
        <v>96</v>
      </c>
      <c r="F43" s="298">
        <v>414.39999999999998</v>
      </c>
      <c r="G43" s="41"/>
      <c r="H43" s="47"/>
    </row>
    <row r="44" s="2" customFormat="1" ht="16.8" customHeight="1">
      <c r="A44" s="41"/>
      <c r="B44" s="47"/>
      <c r="C44" s="299" t="s">
        <v>41</v>
      </c>
      <c r="D44" s="299" t="s">
        <v>219</v>
      </c>
      <c r="E44" s="19" t="s">
        <v>41</v>
      </c>
      <c r="F44" s="300">
        <v>414.39999999999998</v>
      </c>
      <c r="G44" s="41"/>
      <c r="H44" s="47"/>
    </row>
    <row r="45" s="2" customFormat="1" ht="16.8" customHeight="1">
      <c r="A45" s="41"/>
      <c r="B45" s="47"/>
      <c r="C45" s="299" t="s">
        <v>111</v>
      </c>
      <c r="D45" s="299" t="s">
        <v>200</v>
      </c>
      <c r="E45" s="19" t="s">
        <v>41</v>
      </c>
      <c r="F45" s="300">
        <v>414.39999999999998</v>
      </c>
      <c r="G45" s="41"/>
      <c r="H45" s="47"/>
    </row>
    <row r="46" s="2" customFormat="1" ht="16.8" customHeight="1">
      <c r="A46" s="41"/>
      <c r="B46" s="47"/>
      <c r="C46" s="301" t="s">
        <v>941</v>
      </c>
      <c r="D46" s="41"/>
      <c r="E46" s="41"/>
      <c r="F46" s="41"/>
      <c r="G46" s="41"/>
      <c r="H46" s="47"/>
    </row>
    <row r="47" s="2" customFormat="1" ht="16.8" customHeight="1">
      <c r="A47" s="41"/>
      <c r="B47" s="47"/>
      <c r="C47" s="299" t="s">
        <v>214</v>
      </c>
      <c r="D47" s="299" t="s">
        <v>215</v>
      </c>
      <c r="E47" s="19" t="s">
        <v>96</v>
      </c>
      <c r="F47" s="300">
        <v>414.39999999999998</v>
      </c>
      <c r="G47" s="41"/>
      <c r="H47" s="47"/>
    </row>
    <row r="48" s="2" customFormat="1" ht="16.8" customHeight="1">
      <c r="A48" s="41"/>
      <c r="B48" s="47"/>
      <c r="C48" s="299" t="s">
        <v>252</v>
      </c>
      <c r="D48" s="299" t="s">
        <v>253</v>
      </c>
      <c r="E48" s="19" t="s">
        <v>134</v>
      </c>
      <c r="F48" s="300">
        <v>91.391999999999996</v>
      </c>
      <c r="G48" s="41"/>
      <c r="H48" s="47"/>
    </row>
    <row r="49" s="2" customFormat="1" ht="16.8" customHeight="1">
      <c r="A49" s="41"/>
      <c r="B49" s="47"/>
      <c r="C49" s="295" t="s">
        <v>115</v>
      </c>
      <c r="D49" s="296" t="s">
        <v>116</v>
      </c>
      <c r="E49" s="297" t="s">
        <v>117</v>
      </c>
      <c r="F49" s="298">
        <v>196</v>
      </c>
      <c r="G49" s="41"/>
      <c r="H49" s="47"/>
    </row>
    <row r="50" s="2" customFormat="1" ht="16.8" customHeight="1">
      <c r="A50" s="41"/>
      <c r="B50" s="47"/>
      <c r="C50" s="299" t="s">
        <v>41</v>
      </c>
      <c r="D50" s="299" t="s">
        <v>442</v>
      </c>
      <c r="E50" s="19" t="s">
        <v>41</v>
      </c>
      <c r="F50" s="300">
        <v>196</v>
      </c>
      <c r="G50" s="41"/>
      <c r="H50" s="47"/>
    </row>
    <row r="51" s="2" customFormat="1" ht="16.8" customHeight="1">
      <c r="A51" s="41"/>
      <c r="B51" s="47"/>
      <c r="C51" s="299" t="s">
        <v>115</v>
      </c>
      <c r="D51" s="299" t="s">
        <v>416</v>
      </c>
      <c r="E51" s="19" t="s">
        <v>41</v>
      </c>
      <c r="F51" s="300">
        <v>196</v>
      </c>
      <c r="G51" s="41"/>
      <c r="H51" s="47"/>
    </row>
    <row r="52" s="2" customFormat="1" ht="16.8" customHeight="1">
      <c r="A52" s="41"/>
      <c r="B52" s="47"/>
      <c r="C52" s="301" t="s">
        <v>941</v>
      </c>
      <c r="D52" s="41"/>
      <c r="E52" s="41"/>
      <c r="F52" s="41"/>
      <c r="G52" s="41"/>
      <c r="H52" s="47"/>
    </row>
    <row r="53" s="2" customFormat="1" ht="16.8" customHeight="1">
      <c r="A53" s="41"/>
      <c r="B53" s="47"/>
      <c r="C53" s="299" t="s">
        <v>439</v>
      </c>
      <c r="D53" s="299" t="s">
        <v>440</v>
      </c>
      <c r="E53" s="19" t="s">
        <v>117</v>
      </c>
      <c r="F53" s="300">
        <v>205.80000000000001</v>
      </c>
      <c r="G53" s="41"/>
      <c r="H53" s="47"/>
    </row>
    <row r="54" s="2" customFormat="1" ht="16.8" customHeight="1">
      <c r="A54" s="41"/>
      <c r="B54" s="47"/>
      <c r="C54" s="299" t="s">
        <v>433</v>
      </c>
      <c r="D54" s="299" t="s">
        <v>434</v>
      </c>
      <c r="E54" s="19" t="s">
        <v>117</v>
      </c>
      <c r="F54" s="300">
        <v>196</v>
      </c>
      <c r="G54" s="41"/>
      <c r="H54" s="47"/>
    </row>
    <row r="55" s="2" customFormat="1" ht="16.8" customHeight="1">
      <c r="A55" s="41"/>
      <c r="B55" s="47"/>
      <c r="C55" s="299" t="s">
        <v>445</v>
      </c>
      <c r="D55" s="299" t="s">
        <v>446</v>
      </c>
      <c r="E55" s="19" t="s">
        <v>134</v>
      </c>
      <c r="F55" s="300">
        <v>23.300000000000001</v>
      </c>
      <c r="G55" s="41"/>
      <c r="H55" s="47"/>
    </row>
    <row r="56" s="2" customFormat="1" ht="16.8" customHeight="1">
      <c r="A56" s="41"/>
      <c r="B56" s="47"/>
      <c r="C56" s="295" t="s">
        <v>120</v>
      </c>
      <c r="D56" s="296" t="s">
        <v>121</v>
      </c>
      <c r="E56" s="297" t="s">
        <v>117</v>
      </c>
      <c r="F56" s="298">
        <v>76.5</v>
      </c>
      <c r="G56" s="41"/>
      <c r="H56" s="47"/>
    </row>
    <row r="57" s="2" customFormat="1" ht="16.8" customHeight="1">
      <c r="A57" s="41"/>
      <c r="B57" s="47"/>
      <c r="C57" s="299" t="s">
        <v>41</v>
      </c>
      <c r="D57" s="299" t="s">
        <v>422</v>
      </c>
      <c r="E57" s="19" t="s">
        <v>41</v>
      </c>
      <c r="F57" s="300">
        <v>38.5</v>
      </c>
      <c r="G57" s="41"/>
      <c r="H57" s="47"/>
    </row>
    <row r="58" s="2" customFormat="1" ht="16.8" customHeight="1">
      <c r="A58" s="41"/>
      <c r="B58" s="47"/>
      <c r="C58" s="299" t="s">
        <v>41</v>
      </c>
      <c r="D58" s="299" t="s">
        <v>423</v>
      </c>
      <c r="E58" s="19" t="s">
        <v>41</v>
      </c>
      <c r="F58" s="300">
        <v>38</v>
      </c>
      <c r="G58" s="41"/>
      <c r="H58" s="47"/>
    </row>
    <row r="59" s="2" customFormat="1" ht="16.8" customHeight="1">
      <c r="A59" s="41"/>
      <c r="B59" s="47"/>
      <c r="C59" s="299" t="s">
        <v>120</v>
      </c>
      <c r="D59" s="299" t="s">
        <v>416</v>
      </c>
      <c r="E59" s="19" t="s">
        <v>41</v>
      </c>
      <c r="F59" s="300">
        <v>76.5</v>
      </c>
      <c r="G59" s="41"/>
      <c r="H59" s="47"/>
    </row>
    <row r="60" s="2" customFormat="1" ht="16.8" customHeight="1">
      <c r="A60" s="41"/>
      <c r="B60" s="47"/>
      <c r="C60" s="301" t="s">
        <v>941</v>
      </c>
      <c r="D60" s="41"/>
      <c r="E60" s="41"/>
      <c r="F60" s="41"/>
      <c r="G60" s="41"/>
      <c r="H60" s="47"/>
    </row>
    <row r="61" s="2" customFormat="1" ht="16.8" customHeight="1">
      <c r="A61" s="41"/>
      <c r="B61" s="47"/>
      <c r="C61" s="299" t="s">
        <v>419</v>
      </c>
      <c r="D61" s="299" t="s">
        <v>420</v>
      </c>
      <c r="E61" s="19" t="s">
        <v>117</v>
      </c>
      <c r="F61" s="300">
        <v>80.325000000000003</v>
      </c>
      <c r="G61" s="41"/>
      <c r="H61" s="47"/>
    </row>
    <row r="62" s="2" customFormat="1" ht="16.8" customHeight="1">
      <c r="A62" s="41"/>
      <c r="B62" s="47"/>
      <c r="C62" s="299" t="s">
        <v>404</v>
      </c>
      <c r="D62" s="299" t="s">
        <v>405</v>
      </c>
      <c r="E62" s="19" t="s">
        <v>117</v>
      </c>
      <c r="F62" s="300">
        <v>270</v>
      </c>
      <c r="G62" s="41"/>
      <c r="H62" s="47"/>
    </row>
    <row r="63" s="2" customFormat="1" ht="16.8" customHeight="1">
      <c r="A63" s="41"/>
      <c r="B63" s="47"/>
      <c r="C63" s="295" t="s">
        <v>123</v>
      </c>
      <c r="D63" s="296" t="s">
        <v>124</v>
      </c>
      <c r="E63" s="297" t="s">
        <v>117</v>
      </c>
      <c r="F63" s="298">
        <v>24</v>
      </c>
      <c r="G63" s="41"/>
      <c r="H63" s="47"/>
    </row>
    <row r="64" s="2" customFormat="1" ht="16.8" customHeight="1">
      <c r="A64" s="41"/>
      <c r="B64" s="47"/>
      <c r="C64" s="299" t="s">
        <v>41</v>
      </c>
      <c r="D64" s="299" t="s">
        <v>429</v>
      </c>
      <c r="E64" s="19" t="s">
        <v>41</v>
      </c>
      <c r="F64" s="300">
        <v>13</v>
      </c>
      <c r="G64" s="41"/>
      <c r="H64" s="47"/>
    </row>
    <row r="65" s="2" customFormat="1" ht="16.8" customHeight="1">
      <c r="A65" s="41"/>
      <c r="B65" s="47"/>
      <c r="C65" s="299" t="s">
        <v>41</v>
      </c>
      <c r="D65" s="299" t="s">
        <v>430</v>
      </c>
      <c r="E65" s="19" t="s">
        <v>41</v>
      </c>
      <c r="F65" s="300">
        <v>11</v>
      </c>
      <c r="G65" s="41"/>
      <c r="H65" s="47"/>
    </row>
    <row r="66" s="2" customFormat="1" ht="16.8" customHeight="1">
      <c r="A66" s="41"/>
      <c r="B66" s="47"/>
      <c r="C66" s="299" t="s">
        <v>123</v>
      </c>
      <c r="D66" s="299" t="s">
        <v>416</v>
      </c>
      <c r="E66" s="19" t="s">
        <v>41</v>
      </c>
      <c r="F66" s="300">
        <v>24</v>
      </c>
      <c r="G66" s="41"/>
      <c r="H66" s="47"/>
    </row>
    <row r="67" s="2" customFormat="1" ht="16.8" customHeight="1">
      <c r="A67" s="41"/>
      <c r="B67" s="47"/>
      <c r="C67" s="301" t="s">
        <v>941</v>
      </c>
      <c r="D67" s="41"/>
      <c r="E67" s="41"/>
      <c r="F67" s="41"/>
      <c r="G67" s="41"/>
      <c r="H67" s="47"/>
    </row>
    <row r="68" s="2" customFormat="1" ht="16.8" customHeight="1">
      <c r="A68" s="41"/>
      <c r="B68" s="47"/>
      <c r="C68" s="299" t="s">
        <v>426</v>
      </c>
      <c r="D68" s="299" t="s">
        <v>427</v>
      </c>
      <c r="E68" s="19" t="s">
        <v>117</v>
      </c>
      <c r="F68" s="300">
        <v>25.199999999999999</v>
      </c>
      <c r="G68" s="41"/>
      <c r="H68" s="47"/>
    </row>
    <row r="69" s="2" customFormat="1" ht="16.8" customHeight="1">
      <c r="A69" s="41"/>
      <c r="B69" s="47"/>
      <c r="C69" s="299" t="s">
        <v>404</v>
      </c>
      <c r="D69" s="299" t="s">
        <v>405</v>
      </c>
      <c r="E69" s="19" t="s">
        <v>117</v>
      </c>
      <c r="F69" s="300">
        <v>270</v>
      </c>
      <c r="G69" s="41"/>
      <c r="H69" s="47"/>
    </row>
    <row r="70" s="2" customFormat="1" ht="16.8" customHeight="1">
      <c r="A70" s="41"/>
      <c r="B70" s="47"/>
      <c r="C70" s="295" t="s">
        <v>126</v>
      </c>
      <c r="D70" s="296" t="s">
        <v>127</v>
      </c>
      <c r="E70" s="297" t="s">
        <v>117</v>
      </c>
      <c r="F70" s="298">
        <v>270</v>
      </c>
      <c r="G70" s="41"/>
      <c r="H70" s="47"/>
    </row>
    <row r="71" s="2" customFormat="1" ht="16.8" customHeight="1">
      <c r="A71" s="41"/>
      <c r="B71" s="47"/>
      <c r="C71" s="299" t="s">
        <v>41</v>
      </c>
      <c r="D71" s="299" t="s">
        <v>409</v>
      </c>
      <c r="E71" s="19" t="s">
        <v>41</v>
      </c>
      <c r="F71" s="300">
        <v>270</v>
      </c>
      <c r="G71" s="41"/>
      <c r="H71" s="47"/>
    </row>
    <row r="72" s="2" customFormat="1" ht="16.8" customHeight="1">
      <c r="A72" s="41"/>
      <c r="B72" s="47"/>
      <c r="C72" s="299" t="s">
        <v>126</v>
      </c>
      <c r="D72" s="299" t="s">
        <v>200</v>
      </c>
      <c r="E72" s="19" t="s">
        <v>41</v>
      </c>
      <c r="F72" s="300">
        <v>270</v>
      </c>
      <c r="G72" s="41"/>
      <c r="H72" s="47"/>
    </row>
    <row r="73" s="2" customFormat="1" ht="16.8" customHeight="1">
      <c r="A73" s="41"/>
      <c r="B73" s="47"/>
      <c r="C73" s="301" t="s">
        <v>941</v>
      </c>
      <c r="D73" s="41"/>
      <c r="E73" s="41"/>
      <c r="F73" s="41"/>
      <c r="G73" s="41"/>
      <c r="H73" s="47"/>
    </row>
    <row r="74" s="2" customFormat="1" ht="16.8" customHeight="1">
      <c r="A74" s="41"/>
      <c r="B74" s="47"/>
      <c r="C74" s="299" t="s">
        <v>404</v>
      </c>
      <c r="D74" s="299" t="s">
        <v>405</v>
      </c>
      <c r="E74" s="19" t="s">
        <v>117</v>
      </c>
      <c r="F74" s="300">
        <v>270</v>
      </c>
      <c r="G74" s="41"/>
      <c r="H74" s="47"/>
    </row>
    <row r="75" s="2" customFormat="1" ht="16.8" customHeight="1">
      <c r="A75" s="41"/>
      <c r="B75" s="47"/>
      <c r="C75" s="299" t="s">
        <v>445</v>
      </c>
      <c r="D75" s="299" t="s">
        <v>446</v>
      </c>
      <c r="E75" s="19" t="s">
        <v>134</v>
      </c>
      <c r="F75" s="300">
        <v>23.300000000000001</v>
      </c>
      <c r="G75" s="41"/>
      <c r="H75" s="47"/>
    </row>
    <row r="76" s="2" customFormat="1" ht="16.8" customHeight="1">
      <c r="A76" s="41"/>
      <c r="B76" s="47"/>
      <c r="C76" s="295" t="s">
        <v>129</v>
      </c>
      <c r="D76" s="296" t="s">
        <v>130</v>
      </c>
      <c r="E76" s="297" t="s">
        <v>117</v>
      </c>
      <c r="F76" s="298">
        <v>169.5</v>
      </c>
      <c r="G76" s="41"/>
      <c r="H76" s="47"/>
    </row>
    <row r="77" s="2" customFormat="1" ht="16.8" customHeight="1">
      <c r="A77" s="41"/>
      <c r="B77" s="47"/>
      <c r="C77" s="299" t="s">
        <v>41</v>
      </c>
      <c r="D77" s="299" t="s">
        <v>414</v>
      </c>
      <c r="E77" s="19" t="s">
        <v>41</v>
      </c>
      <c r="F77" s="300">
        <v>167</v>
      </c>
      <c r="G77" s="41"/>
      <c r="H77" s="47"/>
    </row>
    <row r="78" s="2" customFormat="1" ht="16.8" customHeight="1">
      <c r="A78" s="41"/>
      <c r="B78" s="47"/>
      <c r="C78" s="299" t="s">
        <v>41</v>
      </c>
      <c r="D78" s="299" t="s">
        <v>415</v>
      </c>
      <c r="E78" s="19" t="s">
        <v>41</v>
      </c>
      <c r="F78" s="300">
        <v>2.5</v>
      </c>
      <c r="G78" s="41"/>
      <c r="H78" s="47"/>
    </row>
    <row r="79" s="2" customFormat="1" ht="16.8" customHeight="1">
      <c r="A79" s="41"/>
      <c r="B79" s="47"/>
      <c r="C79" s="299" t="s">
        <v>129</v>
      </c>
      <c r="D79" s="299" t="s">
        <v>416</v>
      </c>
      <c r="E79" s="19" t="s">
        <v>41</v>
      </c>
      <c r="F79" s="300">
        <v>169.5</v>
      </c>
      <c r="G79" s="41"/>
      <c r="H79" s="47"/>
    </row>
    <row r="80" s="2" customFormat="1" ht="16.8" customHeight="1">
      <c r="A80" s="41"/>
      <c r="B80" s="47"/>
      <c r="C80" s="301" t="s">
        <v>941</v>
      </c>
      <c r="D80" s="41"/>
      <c r="E80" s="41"/>
      <c r="F80" s="41"/>
      <c r="G80" s="41"/>
      <c r="H80" s="47"/>
    </row>
    <row r="81" s="2" customFormat="1" ht="16.8" customHeight="1">
      <c r="A81" s="41"/>
      <c r="B81" s="47"/>
      <c r="C81" s="299" t="s">
        <v>411</v>
      </c>
      <c r="D81" s="299" t="s">
        <v>412</v>
      </c>
      <c r="E81" s="19" t="s">
        <v>117</v>
      </c>
      <c r="F81" s="300">
        <v>177.97499999999999</v>
      </c>
      <c r="G81" s="41"/>
      <c r="H81" s="47"/>
    </row>
    <row r="82" s="2" customFormat="1" ht="16.8" customHeight="1">
      <c r="A82" s="41"/>
      <c r="B82" s="47"/>
      <c r="C82" s="299" t="s">
        <v>404</v>
      </c>
      <c r="D82" s="299" t="s">
        <v>405</v>
      </c>
      <c r="E82" s="19" t="s">
        <v>117</v>
      </c>
      <c r="F82" s="300">
        <v>270</v>
      </c>
      <c r="G82" s="41"/>
      <c r="H82" s="47"/>
    </row>
    <row r="83" s="2" customFormat="1" ht="16.8" customHeight="1">
      <c r="A83" s="41"/>
      <c r="B83" s="47"/>
      <c r="C83" s="295" t="s">
        <v>132</v>
      </c>
      <c r="D83" s="296" t="s">
        <v>133</v>
      </c>
      <c r="E83" s="297" t="s">
        <v>134</v>
      </c>
      <c r="F83" s="298">
        <v>5.6619999999999999</v>
      </c>
      <c r="G83" s="41"/>
      <c r="H83" s="47"/>
    </row>
    <row r="84" s="2" customFormat="1" ht="16.8" customHeight="1">
      <c r="A84" s="41"/>
      <c r="B84" s="47"/>
      <c r="C84" s="299" t="s">
        <v>41</v>
      </c>
      <c r="D84" s="299" t="s">
        <v>243</v>
      </c>
      <c r="E84" s="19" t="s">
        <v>41</v>
      </c>
      <c r="F84" s="300">
        <v>2.3849999999999998</v>
      </c>
      <c r="G84" s="41"/>
      <c r="H84" s="47"/>
    </row>
    <row r="85" s="2" customFormat="1" ht="16.8" customHeight="1">
      <c r="A85" s="41"/>
      <c r="B85" s="47"/>
      <c r="C85" s="299" t="s">
        <v>41</v>
      </c>
      <c r="D85" s="299" t="s">
        <v>244</v>
      </c>
      <c r="E85" s="19" t="s">
        <v>41</v>
      </c>
      <c r="F85" s="300">
        <v>3.2770000000000001</v>
      </c>
      <c r="G85" s="41"/>
      <c r="H85" s="47"/>
    </row>
    <row r="86" s="2" customFormat="1" ht="16.8" customHeight="1">
      <c r="A86" s="41"/>
      <c r="B86" s="47"/>
      <c r="C86" s="299" t="s">
        <v>132</v>
      </c>
      <c r="D86" s="299" t="s">
        <v>200</v>
      </c>
      <c r="E86" s="19" t="s">
        <v>41</v>
      </c>
      <c r="F86" s="300">
        <v>5.6619999999999999</v>
      </c>
      <c r="G86" s="41"/>
      <c r="H86" s="47"/>
    </row>
    <row r="87" s="2" customFormat="1" ht="16.8" customHeight="1">
      <c r="A87" s="41"/>
      <c r="B87" s="47"/>
      <c r="C87" s="301" t="s">
        <v>941</v>
      </c>
      <c r="D87" s="41"/>
      <c r="E87" s="41"/>
      <c r="F87" s="41"/>
      <c r="G87" s="41"/>
      <c r="H87" s="47"/>
    </row>
    <row r="88" s="2" customFormat="1" ht="16.8" customHeight="1">
      <c r="A88" s="41"/>
      <c r="B88" s="47"/>
      <c r="C88" s="299" t="s">
        <v>238</v>
      </c>
      <c r="D88" s="299" t="s">
        <v>239</v>
      </c>
      <c r="E88" s="19" t="s">
        <v>134</v>
      </c>
      <c r="F88" s="300">
        <v>5.6619999999999999</v>
      </c>
      <c r="G88" s="41"/>
      <c r="H88" s="47"/>
    </row>
    <row r="89" s="2" customFormat="1" ht="16.8" customHeight="1">
      <c r="A89" s="41"/>
      <c r="B89" s="47"/>
      <c r="C89" s="299" t="s">
        <v>252</v>
      </c>
      <c r="D89" s="299" t="s">
        <v>253</v>
      </c>
      <c r="E89" s="19" t="s">
        <v>134</v>
      </c>
      <c r="F89" s="300">
        <v>91.391999999999996</v>
      </c>
      <c r="G89" s="41"/>
      <c r="H89" s="47"/>
    </row>
    <row r="90" s="2" customFormat="1" ht="16.8" customHeight="1">
      <c r="A90" s="41"/>
      <c r="B90" s="47"/>
      <c r="C90" s="295" t="s">
        <v>136</v>
      </c>
      <c r="D90" s="296" t="s">
        <v>137</v>
      </c>
      <c r="E90" s="297" t="s">
        <v>96</v>
      </c>
      <c r="F90" s="298">
        <v>333.60000000000002</v>
      </c>
      <c r="G90" s="41"/>
      <c r="H90" s="47"/>
    </row>
    <row r="91" s="2" customFormat="1" ht="16.8" customHeight="1">
      <c r="A91" s="41"/>
      <c r="B91" s="47"/>
      <c r="C91" s="299" t="s">
        <v>41</v>
      </c>
      <c r="D91" s="299" t="s">
        <v>322</v>
      </c>
      <c r="E91" s="19" t="s">
        <v>41</v>
      </c>
      <c r="F91" s="300">
        <v>273.89999999999998</v>
      </c>
      <c r="G91" s="41"/>
      <c r="H91" s="47"/>
    </row>
    <row r="92" s="2" customFormat="1" ht="16.8" customHeight="1">
      <c r="A92" s="41"/>
      <c r="B92" s="47"/>
      <c r="C92" s="299" t="s">
        <v>41</v>
      </c>
      <c r="D92" s="299" t="s">
        <v>288</v>
      </c>
      <c r="E92" s="19" t="s">
        <v>41</v>
      </c>
      <c r="F92" s="300">
        <v>59.700000000000003</v>
      </c>
      <c r="G92" s="41"/>
      <c r="H92" s="47"/>
    </row>
    <row r="93" s="2" customFormat="1" ht="16.8" customHeight="1">
      <c r="A93" s="41"/>
      <c r="B93" s="47"/>
      <c r="C93" s="299" t="s">
        <v>136</v>
      </c>
      <c r="D93" s="299" t="s">
        <v>200</v>
      </c>
      <c r="E93" s="19" t="s">
        <v>41</v>
      </c>
      <c r="F93" s="300">
        <v>333.60000000000002</v>
      </c>
      <c r="G93" s="41"/>
      <c r="H93" s="47"/>
    </row>
    <row r="94" s="2" customFormat="1" ht="16.8" customHeight="1">
      <c r="A94" s="41"/>
      <c r="B94" s="47"/>
      <c r="C94" s="301" t="s">
        <v>941</v>
      </c>
      <c r="D94" s="41"/>
      <c r="E94" s="41"/>
      <c r="F94" s="41"/>
      <c r="G94" s="41"/>
      <c r="H94" s="47"/>
    </row>
    <row r="95" s="2" customFormat="1" ht="16.8" customHeight="1">
      <c r="A95" s="41"/>
      <c r="B95" s="47"/>
      <c r="C95" s="299" t="s">
        <v>315</v>
      </c>
      <c r="D95" s="299" t="s">
        <v>316</v>
      </c>
      <c r="E95" s="19" t="s">
        <v>96</v>
      </c>
      <c r="F95" s="300">
        <v>333.60000000000002</v>
      </c>
      <c r="G95" s="41"/>
      <c r="H95" s="47"/>
    </row>
    <row r="96" s="2" customFormat="1" ht="16.8" customHeight="1">
      <c r="A96" s="41"/>
      <c r="B96" s="47"/>
      <c r="C96" s="299" t="s">
        <v>229</v>
      </c>
      <c r="D96" s="299" t="s">
        <v>230</v>
      </c>
      <c r="E96" s="19" t="s">
        <v>134</v>
      </c>
      <c r="F96" s="300">
        <v>50.740000000000002</v>
      </c>
      <c r="G96" s="41"/>
      <c r="H96" s="47"/>
    </row>
    <row r="97" s="2" customFormat="1" ht="16.8" customHeight="1">
      <c r="A97" s="41"/>
      <c r="B97" s="47"/>
      <c r="C97" s="299" t="s">
        <v>246</v>
      </c>
      <c r="D97" s="299" t="s">
        <v>247</v>
      </c>
      <c r="E97" s="19" t="s">
        <v>134</v>
      </c>
      <c r="F97" s="300">
        <v>50.740000000000002</v>
      </c>
      <c r="G97" s="41"/>
      <c r="H97" s="47"/>
    </row>
    <row r="98" s="2" customFormat="1" ht="16.8" customHeight="1">
      <c r="A98" s="41"/>
      <c r="B98" s="47"/>
      <c r="C98" s="299" t="s">
        <v>268</v>
      </c>
      <c r="D98" s="299" t="s">
        <v>269</v>
      </c>
      <c r="E98" s="19" t="s">
        <v>134</v>
      </c>
      <c r="F98" s="300">
        <v>142.13200000000001</v>
      </c>
      <c r="G98" s="41"/>
      <c r="H98" s="47"/>
    </row>
    <row r="99" s="2" customFormat="1" ht="16.8" customHeight="1">
      <c r="A99" s="41"/>
      <c r="B99" s="47"/>
      <c r="C99" s="295" t="s">
        <v>139</v>
      </c>
      <c r="D99" s="296" t="s">
        <v>140</v>
      </c>
      <c r="E99" s="297" t="s">
        <v>96</v>
      </c>
      <c r="F99" s="298">
        <v>3.5</v>
      </c>
      <c r="G99" s="41"/>
      <c r="H99" s="47"/>
    </row>
    <row r="100" s="2" customFormat="1" ht="16.8" customHeight="1">
      <c r="A100" s="41"/>
      <c r="B100" s="47"/>
      <c r="C100" s="299" t="s">
        <v>41</v>
      </c>
      <c r="D100" s="299" t="s">
        <v>329</v>
      </c>
      <c r="E100" s="19" t="s">
        <v>41</v>
      </c>
      <c r="F100" s="300">
        <v>3.5</v>
      </c>
      <c r="G100" s="41"/>
      <c r="H100" s="47"/>
    </row>
    <row r="101" s="2" customFormat="1" ht="16.8" customHeight="1">
      <c r="A101" s="41"/>
      <c r="B101" s="47"/>
      <c r="C101" s="299" t="s">
        <v>139</v>
      </c>
      <c r="D101" s="299" t="s">
        <v>200</v>
      </c>
      <c r="E101" s="19" t="s">
        <v>41</v>
      </c>
      <c r="F101" s="300">
        <v>3.5</v>
      </c>
      <c r="G101" s="41"/>
      <c r="H101" s="47"/>
    </row>
    <row r="102" s="2" customFormat="1" ht="16.8" customHeight="1">
      <c r="A102" s="41"/>
      <c r="B102" s="47"/>
      <c r="C102" s="301" t="s">
        <v>941</v>
      </c>
      <c r="D102" s="41"/>
      <c r="E102" s="41"/>
      <c r="F102" s="41"/>
      <c r="G102" s="41"/>
      <c r="H102" s="47"/>
    </row>
    <row r="103" s="2" customFormat="1" ht="16.8" customHeight="1">
      <c r="A103" s="41"/>
      <c r="B103" s="47"/>
      <c r="C103" s="299" t="s">
        <v>324</v>
      </c>
      <c r="D103" s="299" t="s">
        <v>325</v>
      </c>
      <c r="E103" s="19" t="s">
        <v>96</v>
      </c>
      <c r="F103" s="300">
        <v>3.5</v>
      </c>
      <c r="G103" s="41"/>
      <c r="H103" s="47"/>
    </row>
    <row r="104" s="2" customFormat="1" ht="16.8" customHeight="1">
      <c r="A104" s="41"/>
      <c r="B104" s="47"/>
      <c r="C104" s="299" t="s">
        <v>229</v>
      </c>
      <c r="D104" s="299" t="s">
        <v>230</v>
      </c>
      <c r="E104" s="19" t="s">
        <v>134</v>
      </c>
      <c r="F104" s="300">
        <v>50.740000000000002</v>
      </c>
      <c r="G104" s="41"/>
      <c r="H104" s="47"/>
    </row>
    <row r="105" s="2" customFormat="1" ht="16.8" customHeight="1">
      <c r="A105" s="41"/>
      <c r="B105" s="47"/>
      <c r="C105" s="299" t="s">
        <v>246</v>
      </c>
      <c r="D105" s="299" t="s">
        <v>247</v>
      </c>
      <c r="E105" s="19" t="s">
        <v>134</v>
      </c>
      <c r="F105" s="300">
        <v>50.740000000000002</v>
      </c>
      <c r="G105" s="41"/>
      <c r="H105" s="47"/>
    </row>
    <row r="106" s="2" customFormat="1" ht="16.8" customHeight="1">
      <c r="A106" s="41"/>
      <c r="B106" s="47"/>
      <c r="C106" s="299" t="s">
        <v>268</v>
      </c>
      <c r="D106" s="299" t="s">
        <v>269</v>
      </c>
      <c r="E106" s="19" t="s">
        <v>134</v>
      </c>
      <c r="F106" s="300">
        <v>142.13200000000001</v>
      </c>
      <c r="G106" s="41"/>
      <c r="H106" s="47"/>
    </row>
    <row r="107" s="2" customFormat="1" ht="16.8" customHeight="1">
      <c r="A107" s="41"/>
      <c r="B107" s="47"/>
      <c r="C107" s="295" t="s">
        <v>142</v>
      </c>
      <c r="D107" s="296" t="s">
        <v>143</v>
      </c>
      <c r="E107" s="297" t="s">
        <v>144</v>
      </c>
      <c r="F107" s="298">
        <v>166.38300000000001</v>
      </c>
      <c r="G107" s="41"/>
      <c r="H107" s="47"/>
    </row>
    <row r="108" s="2" customFormat="1" ht="16.8" customHeight="1">
      <c r="A108" s="41"/>
      <c r="B108" s="47"/>
      <c r="C108" s="299" t="s">
        <v>41</v>
      </c>
      <c r="D108" s="299" t="s">
        <v>472</v>
      </c>
      <c r="E108" s="19" t="s">
        <v>41</v>
      </c>
      <c r="F108" s="300">
        <v>62.271000000000001</v>
      </c>
      <c r="G108" s="41"/>
      <c r="H108" s="47"/>
    </row>
    <row r="109" s="2" customFormat="1" ht="16.8" customHeight="1">
      <c r="A109" s="41"/>
      <c r="B109" s="47"/>
      <c r="C109" s="299" t="s">
        <v>41</v>
      </c>
      <c r="D109" s="299" t="s">
        <v>473</v>
      </c>
      <c r="E109" s="19" t="s">
        <v>41</v>
      </c>
      <c r="F109" s="300">
        <v>44.252000000000002</v>
      </c>
      <c r="G109" s="41"/>
      <c r="H109" s="47"/>
    </row>
    <row r="110" s="2" customFormat="1" ht="16.8" customHeight="1">
      <c r="A110" s="41"/>
      <c r="B110" s="47"/>
      <c r="C110" s="299" t="s">
        <v>41</v>
      </c>
      <c r="D110" s="299" t="s">
        <v>474</v>
      </c>
      <c r="E110" s="19" t="s">
        <v>41</v>
      </c>
      <c r="F110" s="300">
        <v>59.859999999999999</v>
      </c>
      <c r="G110" s="41"/>
      <c r="H110" s="47"/>
    </row>
    <row r="111" s="2" customFormat="1" ht="16.8" customHeight="1">
      <c r="A111" s="41"/>
      <c r="B111" s="47"/>
      <c r="C111" s="299" t="s">
        <v>142</v>
      </c>
      <c r="D111" s="299" t="s">
        <v>200</v>
      </c>
      <c r="E111" s="19" t="s">
        <v>41</v>
      </c>
      <c r="F111" s="300">
        <v>166.38300000000001</v>
      </c>
      <c r="G111" s="41"/>
      <c r="H111" s="47"/>
    </row>
    <row r="112" s="2" customFormat="1" ht="16.8" customHeight="1">
      <c r="A112" s="41"/>
      <c r="B112" s="47"/>
      <c r="C112" s="301" t="s">
        <v>941</v>
      </c>
      <c r="D112" s="41"/>
      <c r="E112" s="41"/>
      <c r="F112" s="41"/>
      <c r="G112" s="41"/>
      <c r="H112" s="47"/>
    </row>
    <row r="113" s="2" customFormat="1" ht="16.8" customHeight="1">
      <c r="A113" s="41"/>
      <c r="B113" s="47"/>
      <c r="C113" s="299" t="s">
        <v>467</v>
      </c>
      <c r="D113" s="299" t="s">
        <v>468</v>
      </c>
      <c r="E113" s="19" t="s">
        <v>144</v>
      </c>
      <c r="F113" s="300">
        <v>166.38300000000001</v>
      </c>
      <c r="G113" s="41"/>
      <c r="H113" s="47"/>
    </row>
    <row r="114" s="2" customFormat="1" ht="16.8" customHeight="1">
      <c r="A114" s="41"/>
      <c r="B114" s="47"/>
      <c r="C114" s="299" t="s">
        <v>454</v>
      </c>
      <c r="D114" s="299" t="s">
        <v>455</v>
      </c>
      <c r="E114" s="19" t="s">
        <v>144</v>
      </c>
      <c r="F114" s="300">
        <v>166.38300000000001</v>
      </c>
      <c r="G114" s="41"/>
      <c r="H114" s="47"/>
    </row>
    <row r="115" s="2" customFormat="1" ht="16.8" customHeight="1">
      <c r="A115" s="41"/>
      <c r="B115" s="47"/>
      <c r="C115" s="299" t="s">
        <v>460</v>
      </c>
      <c r="D115" s="299" t="s">
        <v>461</v>
      </c>
      <c r="E115" s="19" t="s">
        <v>144</v>
      </c>
      <c r="F115" s="300">
        <v>5490.6390000000001</v>
      </c>
      <c r="G115" s="41"/>
      <c r="H115" s="47"/>
    </row>
    <row r="116" s="2" customFormat="1" ht="16.8" customHeight="1">
      <c r="A116" s="41"/>
      <c r="B116" s="47"/>
      <c r="C116" s="295" t="s">
        <v>146</v>
      </c>
      <c r="D116" s="296" t="s">
        <v>147</v>
      </c>
      <c r="E116" s="297" t="s">
        <v>96</v>
      </c>
      <c r="F116" s="298">
        <v>41.600000000000001</v>
      </c>
      <c r="G116" s="41"/>
      <c r="H116" s="47"/>
    </row>
    <row r="117" s="2" customFormat="1" ht="16.8" customHeight="1">
      <c r="A117" s="41"/>
      <c r="B117" s="47"/>
      <c r="C117" s="299" t="s">
        <v>146</v>
      </c>
      <c r="D117" s="299" t="s">
        <v>358</v>
      </c>
      <c r="E117" s="19" t="s">
        <v>41</v>
      </c>
      <c r="F117" s="300">
        <v>41.600000000000001</v>
      </c>
      <c r="G117" s="41"/>
      <c r="H117" s="47"/>
    </row>
    <row r="118" s="2" customFormat="1" ht="16.8" customHeight="1">
      <c r="A118" s="41"/>
      <c r="B118" s="47"/>
      <c r="C118" s="301" t="s">
        <v>941</v>
      </c>
      <c r="D118" s="41"/>
      <c r="E118" s="41"/>
      <c r="F118" s="41"/>
      <c r="G118" s="41"/>
      <c r="H118" s="47"/>
    </row>
    <row r="119" s="2" customFormat="1" ht="16.8" customHeight="1">
      <c r="A119" s="41"/>
      <c r="B119" s="47"/>
      <c r="C119" s="299" t="s">
        <v>353</v>
      </c>
      <c r="D119" s="299" t="s">
        <v>354</v>
      </c>
      <c r="E119" s="19" t="s">
        <v>96</v>
      </c>
      <c r="F119" s="300">
        <v>59.700000000000003</v>
      </c>
      <c r="G119" s="41"/>
      <c r="H119" s="47"/>
    </row>
    <row r="120" s="2" customFormat="1" ht="16.8" customHeight="1">
      <c r="A120" s="41"/>
      <c r="B120" s="47"/>
      <c r="C120" s="299" t="s">
        <v>282</v>
      </c>
      <c r="D120" s="299" t="s">
        <v>283</v>
      </c>
      <c r="E120" s="19" t="s">
        <v>96</v>
      </c>
      <c r="F120" s="300">
        <v>333.60000000000002</v>
      </c>
      <c r="G120" s="41"/>
      <c r="H120" s="47"/>
    </row>
    <row r="121" s="2" customFormat="1" ht="16.8" customHeight="1">
      <c r="A121" s="41"/>
      <c r="B121" s="47"/>
      <c r="C121" s="299" t="s">
        <v>315</v>
      </c>
      <c r="D121" s="299" t="s">
        <v>316</v>
      </c>
      <c r="E121" s="19" t="s">
        <v>96</v>
      </c>
      <c r="F121" s="300">
        <v>333.60000000000002</v>
      </c>
      <c r="G121" s="41"/>
      <c r="H121" s="47"/>
    </row>
    <row r="122" s="2" customFormat="1" ht="16.8" customHeight="1">
      <c r="A122" s="41"/>
      <c r="B122" s="47"/>
      <c r="C122" s="299" t="s">
        <v>331</v>
      </c>
      <c r="D122" s="299" t="s">
        <v>332</v>
      </c>
      <c r="E122" s="19" t="s">
        <v>96</v>
      </c>
      <c r="F122" s="300">
        <v>59.700000000000003</v>
      </c>
      <c r="G122" s="41"/>
      <c r="H122" s="47"/>
    </row>
    <row r="123" s="2" customFormat="1" ht="16.8" customHeight="1">
      <c r="A123" s="41"/>
      <c r="B123" s="47"/>
      <c r="C123" s="299" t="s">
        <v>361</v>
      </c>
      <c r="D123" s="299" t="s">
        <v>362</v>
      </c>
      <c r="E123" s="19" t="s">
        <v>96</v>
      </c>
      <c r="F123" s="300">
        <v>43.68</v>
      </c>
      <c r="G123" s="41"/>
      <c r="H123" s="47"/>
    </row>
    <row r="124" s="2" customFormat="1" ht="16.8" customHeight="1">
      <c r="A124" s="41"/>
      <c r="B124" s="47"/>
      <c r="C124" s="295" t="s">
        <v>149</v>
      </c>
      <c r="D124" s="296" t="s">
        <v>150</v>
      </c>
      <c r="E124" s="297" t="s">
        <v>96</v>
      </c>
      <c r="F124" s="298">
        <v>18.100000000000001</v>
      </c>
      <c r="G124" s="41"/>
      <c r="H124" s="47"/>
    </row>
    <row r="125" s="2" customFormat="1" ht="16.8" customHeight="1">
      <c r="A125" s="41"/>
      <c r="B125" s="47"/>
      <c r="C125" s="299" t="s">
        <v>149</v>
      </c>
      <c r="D125" s="299" t="s">
        <v>359</v>
      </c>
      <c r="E125" s="19" t="s">
        <v>41</v>
      </c>
      <c r="F125" s="300">
        <v>18.100000000000001</v>
      </c>
      <c r="G125" s="41"/>
      <c r="H125" s="47"/>
    </row>
    <row r="126" s="2" customFormat="1" ht="16.8" customHeight="1">
      <c r="A126" s="41"/>
      <c r="B126" s="47"/>
      <c r="C126" s="301" t="s">
        <v>941</v>
      </c>
      <c r="D126" s="41"/>
      <c r="E126" s="41"/>
      <c r="F126" s="41"/>
      <c r="G126" s="41"/>
      <c r="H126" s="47"/>
    </row>
    <row r="127" s="2" customFormat="1" ht="16.8" customHeight="1">
      <c r="A127" s="41"/>
      <c r="B127" s="47"/>
      <c r="C127" s="299" t="s">
        <v>353</v>
      </c>
      <c r="D127" s="299" t="s">
        <v>354</v>
      </c>
      <c r="E127" s="19" t="s">
        <v>96</v>
      </c>
      <c r="F127" s="300">
        <v>59.700000000000003</v>
      </c>
      <c r="G127" s="41"/>
      <c r="H127" s="47"/>
    </row>
    <row r="128" s="2" customFormat="1" ht="16.8" customHeight="1">
      <c r="A128" s="41"/>
      <c r="B128" s="47"/>
      <c r="C128" s="299" t="s">
        <v>282</v>
      </c>
      <c r="D128" s="299" t="s">
        <v>283</v>
      </c>
      <c r="E128" s="19" t="s">
        <v>96</v>
      </c>
      <c r="F128" s="300">
        <v>333.60000000000002</v>
      </c>
      <c r="G128" s="41"/>
      <c r="H128" s="47"/>
    </row>
    <row r="129" s="2" customFormat="1" ht="16.8" customHeight="1">
      <c r="A129" s="41"/>
      <c r="B129" s="47"/>
      <c r="C129" s="299" t="s">
        <v>315</v>
      </c>
      <c r="D129" s="299" t="s">
        <v>316</v>
      </c>
      <c r="E129" s="19" t="s">
        <v>96</v>
      </c>
      <c r="F129" s="300">
        <v>333.60000000000002</v>
      </c>
      <c r="G129" s="41"/>
      <c r="H129" s="47"/>
    </row>
    <row r="130" s="2" customFormat="1" ht="16.8" customHeight="1">
      <c r="A130" s="41"/>
      <c r="B130" s="47"/>
      <c r="C130" s="299" t="s">
        <v>331</v>
      </c>
      <c r="D130" s="299" t="s">
        <v>332</v>
      </c>
      <c r="E130" s="19" t="s">
        <v>96</v>
      </c>
      <c r="F130" s="300">
        <v>59.700000000000003</v>
      </c>
      <c r="G130" s="41"/>
      <c r="H130" s="47"/>
    </row>
    <row r="131" s="2" customFormat="1" ht="16.8" customHeight="1">
      <c r="A131" s="41"/>
      <c r="B131" s="47"/>
      <c r="C131" s="299" t="s">
        <v>366</v>
      </c>
      <c r="D131" s="299" t="s">
        <v>367</v>
      </c>
      <c r="E131" s="19" t="s">
        <v>96</v>
      </c>
      <c r="F131" s="300">
        <v>19.004999999999999</v>
      </c>
      <c r="G131" s="41"/>
      <c r="H131" s="47"/>
    </row>
    <row r="132" s="2" customFormat="1" ht="16.8" customHeight="1">
      <c r="A132" s="41"/>
      <c r="B132" s="47"/>
      <c r="C132" s="295" t="s">
        <v>152</v>
      </c>
      <c r="D132" s="296" t="s">
        <v>153</v>
      </c>
      <c r="E132" s="297" t="s">
        <v>96</v>
      </c>
      <c r="F132" s="298">
        <v>45.200000000000003</v>
      </c>
      <c r="G132" s="41"/>
      <c r="H132" s="47"/>
    </row>
    <row r="133" s="2" customFormat="1" ht="16.8" customHeight="1">
      <c r="A133" s="41"/>
      <c r="B133" s="47"/>
      <c r="C133" s="299" t="s">
        <v>41</v>
      </c>
      <c r="D133" s="299" t="s">
        <v>305</v>
      </c>
      <c r="E133" s="19" t="s">
        <v>41</v>
      </c>
      <c r="F133" s="300">
        <v>45.200000000000003</v>
      </c>
      <c r="G133" s="41"/>
      <c r="H133" s="47"/>
    </row>
    <row r="134" s="2" customFormat="1" ht="16.8" customHeight="1">
      <c r="A134" s="41"/>
      <c r="B134" s="47"/>
      <c r="C134" s="299" t="s">
        <v>152</v>
      </c>
      <c r="D134" s="299" t="s">
        <v>200</v>
      </c>
      <c r="E134" s="19" t="s">
        <v>41</v>
      </c>
      <c r="F134" s="300">
        <v>45.200000000000003</v>
      </c>
      <c r="G134" s="41"/>
      <c r="H134" s="47"/>
    </row>
    <row r="135" s="2" customFormat="1" ht="16.8" customHeight="1">
      <c r="A135" s="41"/>
      <c r="B135" s="47"/>
      <c r="C135" s="301" t="s">
        <v>941</v>
      </c>
      <c r="D135" s="41"/>
      <c r="E135" s="41"/>
      <c r="F135" s="41"/>
      <c r="G135" s="41"/>
      <c r="H135" s="47"/>
    </row>
    <row r="136" s="2" customFormat="1" ht="16.8" customHeight="1">
      <c r="A136" s="41"/>
      <c r="B136" s="47"/>
      <c r="C136" s="299" t="s">
        <v>300</v>
      </c>
      <c r="D136" s="299" t="s">
        <v>301</v>
      </c>
      <c r="E136" s="19" t="s">
        <v>96</v>
      </c>
      <c r="F136" s="300">
        <v>45.200000000000003</v>
      </c>
      <c r="G136" s="41"/>
      <c r="H136" s="47"/>
    </row>
    <row r="137" s="2" customFormat="1" ht="16.8" customHeight="1">
      <c r="A137" s="41"/>
      <c r="B137" s="47"/>
      <c r="C137" s="299" t="s">
        <v>290</v>
      </c>
      <c r="D137" s="299" t="s">
        <v>291</v>
      </c>
      <c r="E137" s="19" t="s">
        <v>96</v>
      </c>
      <c r="F137" s="300">
        <v>45.200000000000003</v>
      </c>
      <c r="G137" s="41"/>
      <c r="H137" s="47"/>
    </row>
    <row r="138" s="2" customFormat="1" ht="16.8" customHeight="1">
      <c r="A138" s="41"/>
      <c r="B138" s="47"/>
      <c r="C138" s="299" t="s">
        <v>307</v>
      </c>
      <c r="D138" s="299" t="s">
        <v>308</v>
      </c>
      <c r="E138" s="19" t="s">
        <v>309</v>
      </c>
      <c r="F138" s="300">
        <v>28.25</v>
      </c>
      <c r="G138" s="41"/>
      <c r="H138" s="47"/>
    </row>
    <row r="139" s="2" customFormat="1" ht="16.8" customHeight="1">
      <c r="A139" s="41"/>
      <c r="B139" s="47"/>
      <c r="C139" s="295" t="s">
        <v>155</v>
      </c>
      <c r="D139" s="296" t="s">
        <v>156</v>
      </c>
      <c r="E139" s="297" t="s">
        <v>134</v>
      </c>
      <c r="F139" s="298">
        <v>91.391999999999996</v>
      </c>
      <c r="G139" s="41"/>
      <c r="H139" s="47"/>
    </row>
    <row r="140" s="2" customFormat="1" ht="16.8" customHeight="1">
      <c r="A140" s="41"/>
      <c r="B140" s="47"/>
      <c r="C140" s="299" t="s">
        <v>41</v>
      </c>
      <c r="D140" s="299" t="s">
        <v>257</v>
      </c>
      <c r="E140" s="19" t="s">
        <v>41</v>
      </c>
      <c r="F140" s="300">
        <v>0</v>
      </c>
      <c r="G140" s="41"/>
      <c r="H140" s="47"/>
    </row>
    <row r="141" s="2" customFormat="1" ht="16.8" customHeight="1">
      <c r="A141" s="41"/>
      <c r="B141" s="47"/>
      <c r="C141" s="299" t="s">
        <v>41</v>
      </c>
      <c r="D141" s="299" t="s">
        <v>258</v>
      </c>
      <c r="E141" s="19" t="s">
        <v>41</v>
      </c>
      <c r="F141" s="300">
        <v>2.8500000000000001</v>
      </c>
      <c r="G141" s="41"/>
      <c r="H141" s="47"/>
    </row>
    <row r="142" s="2" customFormat="1" ht="16.8" customHeight="1">
      <c r="A142" s="41"/>
      <c r="B142" s="47"/>
      <c r="C142" s="299" t="s">
        <v>41</v>
      </c>
      <c r="D142" s="299" t="s">
        <v>132</v>
      </c>
      <c r="E142" s="19" t="s">
        <v>41</v>
      </c>
      <c r="F142" s="300">
        <v>5.6619999999999999</v>
      </c>
      <c r="G142" s="41"/>
      <c r="H142" s="47"/>
    </row>
    <row r="143" s="2" customFormat="1" ht="16.8" customHeight="1">
      <c r="A143" s="41"/>
      <c r="B143" s="47"/>
      <c r="C143" s="299" t="s">
        <v>41</v>
      </c>
      <c r="D143" s="299" t="s">
        <v>259</v>
      </c>
      <c r="E143" s="19" t="s">
        <v>41</v>
      </c>
      <c r="F143" s="300">
        <v>82.879999999999995</v>
      </c>
      <c r="G143" s="41"/>
      <c r="H143" s="47"/>
    </row>
    <row r="144" s="2" customFormat="1" ht="16.8" customHeight="1">
      <c r="A144" s="41"/>
      <c r="B144" s="47"/>
      <c r="C144" s="299" t="s">
        <v>155</v>
      </c>
      <c r="D144" s="299" t="s">
        <v>200</v>
      </c>
      <c r="E144" s="19" t="s">
        <v>41</v>
      </c>
      <c r="F144" s="300">
        <v>91.391999999999996</v>
      </c>
      <c r="G144" s="41"/>
      <c r="H144" s="47"/>
    </row>
    <row r="145" s="2" customFormat="1" ht="16.8" customHeight="1">
      <c r="A145" s="41"/>
      <c r="B145" s="47"/>
      <c r="C145" s="301" t="s">
        <v>941</v>
      </c>
      <c r="D145" s="41"/>
      <c r="E145" s="41"/>
      <c r="F145" s="41"/>
      <c r="G145" s="41"/>
      <c r="H145" s="47"/>
    </row>
    <row r="146" s="2" customFormat="1" ht="16.8" customHeight="1">
      <c r="A146" s="41"/>
      <c r="B146" s="47"/>
      <c r="C146" s="299" t="s">
        <v>252</v>
      </c>
      <c r="D146" s="299" t="s">
        <v>253</v>
      </c>
      <c r="E146" s="19" t="s">
        <v>134</v>
      </c>
      <c r="F146" s="300">
        <v>91.391999999999996</v>
      </c>
      <c r="G146" s="41"/>
      <c r="H146" s="47"/>
    </row>
    <row r="147" s="2" customFormat="1" ht="16.8" customHeight="1">
      <c r="A147" s="41"/>
      <c r="B147" s="47"/>
      <c r="C147" s="299" t="s">
        <v>261</v>
      </c>
      <c r="D147" s="299" t="s">
        <v>262</v>
      </c>
      <c r="E147" s="19" t="s">
        <v>134</v>
      </c>
      <c r="F147" s="300">
        <v>2102.0160000000001</v>
      </c>
      <c r="G147" s="41"/>
      <c r="H147" s="47"/>
    </row>
    <row r="148" s="2" customFormat="1" ht="16.8" customHeight="1">
      <c r="A148" s="41"/>
      <c r="B148" s="47"/>
      <c r="C148" s="299" t="s">
        <v>268</v>
      </c>
      <c r="D148" s="299" t="s">
        <v>269</v>
      </c>
      <c r="E148" s="19" t="s">
        <v>134</v>
      </c>
      <c r="F148" s="300">
        <v>142.13200000000001</v>
      </c>
      <c r="G148" s="41"/>
      <c r="H148" s="47"/>
    </row>
    <row r="149" s="2" customFormat="1" ht="16.8" customHeight="1">
      <c r="A149" s="41"/>
      <c r="B149" s="47"/>
      <c r="C149" s="299" t="s">
        <v>275</v>
      </c>
      <c r="D149" s="299" t="s">
        <v>276</v>
      </c>
      <c r="E149" s="19" t="s">
        <v>144</v>
      </c>
      <c r="F149" s="300">
        <v>182.78399999999999</v>
      </c>
      <c r="G149" s="41"/>
      <c r="H149" s="47"/>
    </row>
    <row r="150" s="2" customFormat="1" ht="26.4" customHeight="1">
      <c r="A150" s="41"/>
      <c r="B150" s="47"/>
      <c r="C150" s="294" t="s">
        <v>942</v>
      </c>
      <c r="D150" s="294" t="s">
        <v>92</v>
      </c>
      <c r="E150" s="41"/>
      <c r="F150" s="41"/>
      <c r="G150" s="41"/>
      <c r="H150" s="47"/>
    </row>
    <row r="151" s="2" customFormat="1" ht="16.8" customHeight="1">
      <c r="A151" s="41"/>
      <c r="B151" s="47"/>
      <c r="C151" s="295" t="s">
        <v>547</v>
      </c>
      <c r="D151" s="296" t="s">
        <v>548</v>
      </c>
      <c r="E151" s="297" t="s">
        <v>96</v>
      </c>
      <c r="F151" s="298">
        <v>1556.5999999999999</v>
      </c>
      <c r="G151" s="41"/>
      <c r="H151" s="47"/>
    </row>
    <row r="152" s="2" customFormat="1" ht="16.8" customHeight="1">
      <c r="A152" s="41"/>
      <c r="B152" s="47"/>
      <c r="C152" s="299" t="s">
        <v>41</v>
      </c>
      <c r="D152" s="299" t="s">
        <v>616</v>
      </c>
      <c r="E152" s="19" t="s">
        <v>41</v>
      </c>
      <c r="F152" s="300">
        <v>283</v>
      </c>
      <c r="G152" s="41"/>
      <c r="H152" s="47"/>
    </row>
    <row r="153" s="2" customFormat="1" ht="16.8" customHeight="1">
      <c r="A153" s="41"/>
      <c r="B153" s="47"/>
      <c r="C153" s="299" t="s">
        <v>41</v>
      </c>
      <c r="D153" s="299" t="s">
        <v>729</v>
      </c>
      <c r="E153" s="19" t="s">
        <v>41</v>
      </c>
      <c r="F153" s="300">
        <v>14.1</v>
      </c>
      <c r="G153" s="41"/>
      <c r="H153" s="47"/>
    </row>
    <row r="154" s="2" customFormat="1" ht="16.8" customHeight="1">
      <c r="A154" s="41"/>
      <c r="B154" s="47"/>
      <c r="C154" s="299" t="s">
        <v>550</v>
      </c>
      <c r="D154" s="299" t="s">
        <v>730</v>
      </c>
      <c r="E154" s="19" t="s">
        <v>41</v>
      </c>
      <c r="F154" s="300">
        <v>917.79999999999995</v>
      </c>
      <c r="G154" s="41"/>
      <c r="H154" s="47"/>
    </row>
    <row r="155" s="2" customFormat="1" ht="16.8" customHeight="1">
      <c r="A155" s="41"/>
      <c r="B155" s="47"/>
      <c r="C155" s="299" t="s">
        <v>553</v>
      </c>
      <c r="D155" s="299" t="s">
        <v>731</v>
      </c>
      <c r="E155" s="19" t="s">
        <v>41</v>
      </c>
      <c r="F155" s="300">
        <v>341.69999999999999</v>
      </c>
      <c r="G155" s="41"/>
      <c r="H155" s="47"/>
    </row>
    <row r="156" s="2" customFormat="1" ht="16.8" customHeight="1">
      <c r="A156" s="41"/>
      <c r="B156" s="47"/>
      <c r="C156" s="299" t="s">
        <v>547</v>
      </c>
      <c r="D156" s="299" t="s">
        <v>200</v>
      </c>
      <c r="E156" s="19" t="s">
        <v>41</v>
      </c>
      <c r="F156" s="300">
        <v>1556.5999999999999</v>
      </c>
      <c r="G156" s="41"/>
      <c r="H156" s="47"/>
    </row>
    <row r="157" s="2" customFormat="1" ht="16.8" customHeight="1">
      <c r="A157" s="41"/>
      <c r="B157" s="47"/>
      <c r="C157" s="301" t="s">
        <v>941</v>
      </c>
      <c r="D157" s="41"/>
      <c r="E157" s="41"/>
      <c r="F157" s="41"/>
      <c r="G157" s="41"/>
      <c r="H157" s="47"/>
    </row>
    <row r="158" s="2" customFormat="1" ht="16.8" customHeight="1">
      <c r="A158" s="41"/>
      <c r="B158" s="47"/>
      <c r="C158" s="299" t="s">
        <v>724</v>
      </c>
      <c r="D158" s="299" t="s">
        <v>725</v>
      </c>
      <c r="E158" s="19" t="s">
        <v>96</v>
      </c>
      <c r="F158" s="300">
        <v>1556.5999999999999</v>
      </c>
      <c r="G158" s="41"/>
      <c r="H158" s="47"/>
    </row>
    <row r="159" s="2" customFormat="1" ht="16.8" customHeight="1">
      <c r="A159" s="41"/>
      <c r="B159" s="47"/>
      <c r="C159" s="299" t="s">
        <v>709</v>
      </c>
      <c r="D159" s="299" t="s">
        <v>710</v>
      </c>
      <c r="E159" s="19" t="s">
        <v>96</v>
      </c>
      <c r="F159" s="300">
        <v>1556.5999999999999</v>
      </c>
      <c r="G159" s="41"/>
      <c r="H159" s="47"/>
    </row>
    <row r="160" s="2" customFormat="1" ht="16.8" customHeight="1">
      <c r="A160" s="41"/>
      <c r="B160" s="47"/>
      <c r="C160" s="299" t="s">
        <v>719</v>
      </c>
      <c r="D160" s="299" t="s">
        <v>720</v>
      </c>
      <c r="E160" s="19" t="s">
        <v>96</v>
      </c>
      <c r="F160" s="300">
        <v>1556.5999999999999</v>
      </c>
      <c r="G160" s="41"/>
      <c r="H160" s="47"/>
    </row>
    <row r="161" s="2" customFormat="1" ht="16.8" customHeight="1">
      <c r="A161" s="41"/>
      <c r="B161" s="47"/>
      <c r="C161" s="295" t="s">
        <v>550</v>
      </c>
      <c r="D161" s="296" t="s">
        <v>551</v>
      </c>
      <c r="E161" s="297" t="s">
        <v>96</v>
      </c>
      <c r="F161" s="298">
        <v>917.79999999999995</v>
      </c>
      <c r="G161" s="41"/>
      <c r="H161" s="47"/>
    </row>
    <row r="162" s="2" customFormat="1" ht="16.8" customHeight="1">
      <c r="A162" s="41"/>
      <c r="B162" s="47"/>
      <c r="C162" s="299" t="s">
        <v>550</v>
      </c>
      <c r="D162" s="299" t="s">
        <v>730</v>
      </c>
      <c r="E162" s="19" t="s">
        <v>41</v>
      </c>
      <c r="F162" s="300">
        <v>917.79999999999995</v>
      </c>
      <c r="G162" s="41"/>
      <c r="H162" s="47"/>
    </row>
    <row r="163" s="2" customFormat="1" ht="16.8" customHeight="1">
      <c r="A163" s="41"/>
      <c r="B163" s="47"/>
      <c r="C163" s="301" t="s">
        <v>941</v>
      </c>
      <c r="D163" s="41"/>
      <c r="E163" s="41"/>
      <c r="F163" s="41"/>
      <c r="G163" s="41"/>
      <c r="H163" s="47"/>
    </row>
    <row r="164" s="2" customFormat="1" ht="16.8" customHeight="1">
      <c r="A164" s="41"/>
      <c r="B164" s="47"/>
      <c r="C164" s="299" t="s">
        <v>724</v>
      </c>
      <c r="D164" s="299" t="s">
        <v>725</v>
      </c>
      <c r="E164" s="19" t="s">
        <v>96</v>
      </c>
      <c r="F164" s="300">
        <v>1556.5999999999999</v>
      </c>
      <c r="G164" s="41"/>
      <c r="H164" s="47"/>
    </row>
    <row r="165" s="2" customFormat="1" ht="16.8" customHeight="1">
      <c r="A165" s="41"/>
      <c r="B165" s="47"/>
      <c r="C165" s="299" t="s">
        <v>671</v>
      </c>
      <c r="D165" s="299" t="s">
        <v>672</v>
      </c>
      <c r="E165" s="19" t="s">
        <v>96</v>
      </c>
      <c r="F165" s="300">
        <v>1009.58</v>
      </c>
      <c r="G165" s="41"/>
      <c r="H165" s="47"/>
    </row>
    <row r="166" s="2" customFormat="1" ht="16.8" customHeight="1">
      <c r="A166" s="41"/>
      <c r="B166" s="47"/>
      <c r="C166" s="299" t="s">
        <v>324</v>
      </c>
      <c r="D166" s="299" t="s">
        <v>325</v>
      </c>
      <c r="E166" s="19" t="s">
        <v>96</v>
      </c>
      <c r="F166" s="300">
        <v>933.39999999999998</v>
      </c>
      <c r="G166" s="41"/>
      <c r="H166" s="47"/>
    </row>
    <row r="167" s="2" customFormat="1" ht="16.8" customHeight="1">
      <c r="A167" s="41"/>
      <c r="B167" s="47"/>
      <c r="C167" s="299" t="s">
        <v>684</v>
      </c>
      <c r="D167" s="299" t="s">
        <v>685</v>
      </c>
      <c r="E167" s="19" t="s">
        <v>96</v>
      </c>
      <c r="F167" s="300">
        <v>2019.1600000000001</v>
      </c>
      <c r="G167" s="41"/>
      <c r="H167" s="47"/>
    </row>
    <row r="168" s="2" customFormat="1" ht="16.8" customHeight="1">
      <c r="A168" s="41"/>
      <c r="B168" s="47"/>
      <c r="C168" s="299" t="s">
        <v>695</v>
      </c>
      <c r="D168" s="299" t="s">
        <v>696</v>
      </c>
      <c r="E168" s="19" t="s">
        <v>96</v>
      </c>
      <c r="F168" s="300">
        <v>917.79999999999995</v>
      </c>
      <c r="G168" s="41"/>
      <c r="H168" s="47"/>
    </row>
    <row r="169" s="2" customFormat="1" ht="16.8" customHeight="1">
      <c r="A169" s="41"/>
      <c r="B169" s="47"/>
      <c r="C169" s="295" t="s">
        <v>553</v>
      </c>
      <c r="D169" s="296" t="s">
        <v>554</v>
      </c>
      <c r="E169" s="297" t="s">
        <v>96</v>
      </c>
      <c r="F169" s="298">
        <v>341.69999999999999</v>
      </c>
      <c r="G169" s="41"/>
      <c r="H169" s="47"/>
    </row>
    <row r="170" s="2" customFormat="1" ht="16.8" customHeight="1">
      <c r="A170" s="41"/>
      <c r="B170" s="47"/>
      <c r="C170" s="299" t="s">
        <v>553</v>
      </c>
      <c r="D170" s="299" t="s">
        <v>731</v>
      </c>
      <c r="E170" s="19" t="s">
        <v>41</v>
      </c>
      <c r="F170" s="300">
        <v>341.69999999999999</v>
      </c>
      <c r="G170" s="41"/>
      <c r="H170" s="47"/>
    </row>
    <row r="171" s="2" customFormat="1" ht="16.8" customHeight="1">
      <c r="A171" s="41"/>
      <c r="B171" s="47"/>
      <c r="C171" s="301" t="s">
        <v>941</v>
      </c>
      <c r="D171" s="41"/>
      <c r="E171" s="41"/>
      <c r="F171" s="41"/>
      <c r="G171" s="41"/>
      <c r="H171" s="47"/>
    </row>
    <row r="172" s="2" customFormat="1" ht="16.8" customHeight="1">
      <c r="A172" s="41"/>
      <c r="B172" s="47"/>
      <c r="C172" s="299" t="s">
        <v>724</v>
      </c>
      <c r="D172" s="299" t="s">
        <v>725</v>
      </c>
      <c r="E172" s="19" t="s">
        <v>96</v>
      </c>
      <c r="F172" s="300">
        <v>1556.5999999999999</v>
      </c>
      <c r="G172" s="41"/>
      <c r="H172" s="47"/>
    </row>
    <row r="173" s="2" customFormat="1" ht="16.8" customHeight="1">
      <c r="A173" s="41"/>
      <c r="B173" s="47"/>
      <c r="C173" s="299" t="s">
        <v>315</v>
      </c>
      <c r="D173" s="299" t="s">
        <v>316</v>
      </c>
      <c r="E173" s="19" t="s">
        <v>96</v>
      </c>
      <c r="F173" s="300">
        <v>391.98500000000001</v>
      </c>
      <c r="G173" s="41"/>
      <c r="H173" s="47"/>
    </row>
    <row r="174" s="2" customFormat="1" ht="16.8" customHeight="1">
      <c r="A174" s="41"/>
      <c r="B174" s="47"/>
      <c r="C174" s="299" t="s">
        <v>690</v>
      </c>
      <c r="D174" s="299" t="s">
        <v>691</v>
      </c>
      <c r="E174" s="19" t="s">
        <v>96</v>
      </c>
      <c r="F174" s="300">
        <v>341.69999999999999</v>
      </c>
      <c r="G174" s="41"/>
      <c r="H174" s="47"/>
    </row>
    <row r="175" s="2" customFormat="1" ht="16.8" customHeight="1">
      <c r="A175" s="41"/>
      <c r="B175" s="47"/>
      <c r="C175" s="295" t="s">
        <v>556</v>
      </c>
      <c r="D175" s="296" t="s">
        <v>557</v>
      </c>
      <c r="E175" s="297" t="s">
        <v>96</v>
      </c>
      <c r="F175" s="298">
        <v>1259.5</v>
      </c>
      <c r="G175" s="41"/>
      <c r="H175" s="47"/>
    </row>
    <row r="176" s="2" customFormat="1" ht="16.8" customHeight="1">
      <c r="A176" s="41"/>
      <c r="B176" s="47"/>
      <c r="C176" s="299" t="s">
        <v>550</v>
      </c>
      <c r="D176" s="299" t="s">
        <v>730</v>
      </c>
      <c r="E176" s="19" t="s">
        <v>41</v>
      </c>
      <c r="F176" s="300">
        <v>917.79999999999995</v>
      </c>
      <c r="G176" s="41"/>
      <c r="H176" s="47"/>
    </row>
    <row r="177" s="2" customFormat="1" ht="16.8" customHeight="1">
      <c r="A177" s="41"/>
      <c r="B177" s="47"/>
      <c r="C177" s="299" t="s">
        <v>553</v>
      </c>
      <c r="D177" s="299" t="s">
        <v>731</v>
      </c>
      <c r="E177" s="19" t="s">
        <v>41</v>
      </c>
      <c r="F177" s="300">
        <v>341.69999999999999</v>
      </c>
      <c r="G177" s="41"/>
      <c r="H177" s="47"/>
    </row>
    <row r="178" s="2" customFormat="1" ht="16.8" customHeight="1">
      <c r="A178" s="41"/>
      <c r="B178" s="47"/>
      <c r="C178" s="299" t="s">
        <v>556</v>
      </c>
      <c r="D178" s="299" t="s">
        <v>416</v>
      </c>
      <c r="E178" s="19" t="s">
        <v>41</v>
      </c>
      <c r="F178" s="300">
        <v>1259.5</v>
      </c>
      <c r="G178" s="41"/>
      <c r="H178" s="47"/>
    </row>
    <row r="179" s="2" customFormat="1" ht="16.8" customHeight="1">
      <c r="A179" s="41"/>
      <c r="B179" s="47"/>
      <c r="C179" s="301" t="s">
        <v>941</v>
      </c>
      <c r="D179" s="41"/>
      <c r="E179" s="41"/>
      <c r="F179" s="41"/>
      <c r="G179" s="41"/>
      <c r="H179" s="47"/>
    </row>
    <row r="180" s="2" customFormat="1" ht="16.8" customHeight="1">
      <c r="A180" s="41"/>
      <c r="B180" s="47"/>
      <c r="C180" s="299" t="s">
        <v>724</v>
      </c>
      <c r="D180" s="299" t="s">
        <v>725</v>
      </c>
      <c r="E180" s="19" t="s">
        <v>96</v>
      </c>
      <c r="F180" s="300">
        <v>1556.5999999999999</v>
      </c>
      <c r="G180" s="41"/>
      <c r="H180" s="47"/>
    </row>
    <row r="181" s="2" customFormat="1" ht="16.8" customHeight="1">
      <c r="A181" s="41"/>
      <c r="B181" s="47"/>
      <c r="C181" s="299" t="s">
        <v>331</v>
      </c>
      <c r="D181" s="299" t="s">
        <v>332</v>
      </c>
      <c r="E181" s="19" t="s">
        <v>96</v>
      </c>
      <c r="F181" s="300">
        <v>1292.7000000000001</v>
      </c>
      <c r="G181" s="41"/>
      <c r="H181" s="47"/>
    </row>
    <row r="182" s="2" customFormat="1" ht="16.8" customHeight="1">
      <c r="A182" s="41"/>
      <c r="B182" s="47"/>
      <c r="C182" s="299" t="s">
        <v>714</v>
      </c>
      <c r="D182" s="299" t="s">
        <v>715</v>
      </c>
      <c r="E182" s="19" t="s">
        <v>96</v>
      </c>
      <c r="F182" s="300">
        <v>1259.5</v>
      </c>
      <c r="G182" s="41"/>
      <c r="H182" s="47"/>
    </row>
    <row r="183" s="2" customFormat="1" ht="16.8" customHeight="1">
      <c r="A183" s="41"/>
      <c r="B183" s="47"/>
      <c r="C183" s="295" t="s">
        <v>610</v>
      </c>
      <c r="D183" s="296" t="s">
        <v>610</v>
      </c>
      <c r="E183" s="297" t="s">
        <v>41</v>
      </c>
      <c r="F183" s="298">
        <v>19.300000000000001</v>
      </c>
      <c r="G183" s="41"/>
      <c r="H183" s="47"/>
    </row>
    <row r="184" s="2" customFormat="1" ht="16.8" customHeight="1">
      <c r="A184" s="41"/>
      <c r="B184" s="47"/>
      <c r="C184" s="299" t="s">
        <v>41</v>
      </c>
      <c r="D184" s="299" t="s">
        <v>609</v>
      </c>
      <c r="E184" s="19" t="s">
        <v>41</v>
      </c>
      <c r="F184" s="300">
        <v>19.300000000000001</v>
      </c>
      <c r="G184" s="41"/>
      <c r="H184" s="47"/>
    </row>
    <row r="185" s="2" customFormat="1" ht="16.8" customHeight="1">
      <c r="A185" s="41"/>
      <c r="B185" s="47"/>
      <c r="C185" s="299" t="s">
        <v>610</v>
      </c>
      <c r="D185" s="299" t="s">
        <v>200</v>
      </c>
      <c r="E185" s="19" t="s">
        <v>41</v>
      </c>
      <c r="F185" s="300">
        <v>19.300000000000001</v>
      </c>
      <c r="G185" s="41"/>
      <c r="H185" s="47"/>
    </row>
    <row r="186" s="2" customFormat="1" ht="16.8" customHeight="1">
      <c r="A186" s="41"/>
      <c r="B186" s="47"/>
      <c r="C186" s="295" t="s">
        <v>102</v>
      </c>
      <c r="D186" s="296" t="s">
        <v>103</v>
      </c>
      <c r="E186" s="297" t="s">
        <v>96</v>
      </c>
      <c r="F186" s="298">
        <v>494.30000000000001</v>
      </c>
      <c r="G186" s="41"/>
      <c r="H186" s="47"/>
    </row>
    <row r="187" s="2" customFormat="1" ht="16.8" customHeight="1">
      <c r="A187" s="41"/>
      <c r="B187" s="47"/>
      <c r="C187" s="299" t="s">
        <v>41</v>
      </c>
      <c r="D187" s="299" t="s">
        <v>602</v>
      </c>
      <c r="E187" s="19" t="s">
        <v>41</v>
      </c>
      <c r="F187" s="300">
        <v>22.5</v>
      </c>
      <c r="G187" s="41"/>
      <c r="H187" s="47"/>
    </row>
    <row r="188" s="2" customFormat="1" ht="16.8" customHeight="1">
      <c r="A188" s="41"/>
      <c r="B188" s="47"/>
      <c r="C188" s="299" t="s">
        <v>41</v>
      </c>
      <c r="D188" s="299" t="s">
        <v>603</v>
      </c>
      <c r="E188" s="19" t="s">
        <v>41</v>
      </c>
      <c r="F188" s="300">
        <v>471.80000000000001</v>
      </c>
      <c r="G188" s="41"/>
      <c r="H188" s="47"/>
    </row>
    <row r="189" s="2" customFormat="1" ht="16.8" customHeight="1">
      <c r="A189" s="41"/>
      <c r="B189" s="47"/>
      <c r="C189" s="299" t="s">
        <v>102</v>
      </c>
      <c r="D189" s="299" t="s">
        <v>200</v>
      </c>
      <c r="E189" s="19" t="s">
        <v>41</v>
      </c>
      <c r="F189" s="300">
        <v>494.30000000000001</v>
      </c>
      <c r="G189" s="41"/>
      <c r="H189" s="47"/>
    </row>
    <row r="190" s="2" customFormat="1" ht="16.8" customHeight="1">
      <c r="A190" s="41"/>
      <c r="B190" s="47"/>
      <c r="C190" s="301" t="s">
        <v>941</v>
      </c>
      <c r="D190" s="41"/>
      <c r="E190" s="41"/>
      <c r="F190" s="41"/>
      <c r="G190" s="41"/>
      <c r="H190" s="47"/>
    </row>
    <row r="191" s="2" customFormat="1" ht="16.8" customHeight="1">
      <c r="A191" s="41"/>
      <c r="B191" s="47"/>
      <c r="C191" s="299" t="s">
        <v>189</v>
      </c>
      <c r="D191" s="299" t="s">
        <v>190</v>
      </c>
      <c r="E191" s="19" t="s">
        <v>96</v>
      </c>
      <c r="F191" s="300">
        <v>494.30000000000001</v>
      </c>
      <c r="G191" s="41"/>
      <c r="H191" s="47"/>
    </row>
    <row r="192" s="2" customFormat="1" ht="16.8" customHeight="1">
      <c r="A192" s="41"/>
      <c r="B192" s="47"/>
      <c r="C192" s="299" t="s">
        <v>252</v>
      </c>
      <c r="D192" s="299" t="s">
        <v>253</v>
      </c>
      <c r="E192" s="19" t="s">
        <v>134</v>
      </c>
      <c r="F192" s="300">
        <v>1452.557</v>
      </c>
      <c r="G192" s="41"/>
      <c r="H192" s="47"/>
    </row>
    <row r="193" s="2" customFormat="1" ht="16.8" customHeight="1">
      <c r="A193" s="41"/>
      <c r="B193" s="47"/>
      <c r="C193" s="295" t="s">
        <v>111</v>
      </c>
      <c r="D193" s="296" t="s">
        <v>112</v>
      </c>
      <c r="E193" s="297" t="s">
        <v>96</v>
      </c>
      <c r="F193" s="298">
        <v>212.5</v>
      </c>
      <c r="G193" s="41"/>
      <c r="H193" s="47"/>
    </row>
    <row r="194" s="2" customFormat="1" ht="16.8" customHeight="1">
      <c r="A194" s="41"/>
      <c r="B194" s="47"/>
      <c r="C194" s="299" t="s">
        <v>41</v>
      </c>
      <c r="D194" s="299" t="s">
        <v>620</v>
      </c>
      <c r="E194" s="19" t="s">
        <v>41</v>
      </c>
      <c r="F194" s="300">
        <v>212.5</v>
      </c>
      <c r="G194" s="41"/>
      <c r="H194" s="47"/>
    </row>
    <row r="195" s="2" customFormat="1" ht="16.8" customHeight="1">
      <c r="A195" s="41"/>
      <c r="B195" s="47"/>
      <c r="C195" s="299" t="s">
        <v>111</v>
      </c>
      <c r="D195" s="299" t="s">
        <v>200</v>
      </c>
      <c r="E195" s="19" t="s">
        <v>41</v>
      </c>
      <c r="F195" s="300">
        <v>212.5</v>
      </c>
      <c r="G195" s="41"/>
      <c r="H195" s="47"/>
    </row>
    <row r="196" s="2" customFormat="1" ht="16.8" customHeight="1">
      <c r="A196" s="41"/>
      <c r="B196" s="47"/>
      <c r="C196" s="301" t="s">
        <v>941</v>
      </c>
      <c r="D196" s="41"/>
      <c r="E196" s="41"/>
      <c r="F196" s="41"/>
      <c r="G196" s="41"/>
      <c r="H196" s="47"/>
    </row>
    <row r="197" s="2" customFormat="1" ht="16.8" customHeight="1">
      <c r="A197" s="41"/>
      <c r="B197" s="47"/>
      <c r="C197" s="299" t="s">
        <v>214</v>
      </c>
      <c r="D197" s="299" t="s">
        <v>215</v>
      </c>
      <c r="E197" s="19" t="s">
        <v>96</v>
      </c>
      <c r="F197" s="300">
        <v>212.5</v>
      </c>
      <c r="G197" s="41"/>
      <c r="H197" s="47"/>
    </row>
    <row r="198" s="2" customFormat="1" ht="16.8" customHeight="1">
      <c r="A198" s="41"/>
      <c r="B198" s="47"/>
      <c r="C198" s="299" t="s">
        <v>252</v>
      </c>
      <c r="D198" s="299" t="s">
        <v>253</v>
      </c>
      <c r="E198" s="19" t="s">
        <v>134</v>
      </c>
      <c r="F198" s="300">
        <v>1452.557</v>
      </c>
      <c r="G198" s="41"/>
      <c r="H198" s="47"/>
    </row>
    <row r="199" s="2" customFormat="1" ht="16.8" customHeight="1">
      <c r="A199" s="41"/>
      <c r="B199" s="47"/>
      <c r="C199" s="295" t="s">
        <v>561</v>
      </c>
      <c r="D199" s="296" t="s">
        <v>562</v>
      </c>
      <c r="E199" s="297" t="s">
        <v>96</v>
      </c>
      <c r="F199" s="298">
        <v>1244.3</v>
      </c>
      <c r="G199" s="41"/>
      <c r="H199" s="47"/>
    </row>
    <row r="200" s="2" customFormat="1" ht="16.8" customHeight="1">
      <c r="A200" s="41"/>
      <c r="B200" s="47"/>
      <c r="C200" s="299" t="s">
        <v>41</v>
      </c>
      <c r="D200" s="299" t="s">
        <v>626</v>
      </c>
      <c r="E200" s="19" t="s">
        <v>41</v>
      </c>
      <c r="F200" s="300">
        <v>1244.3</v>
      </c>
      <c r="G200" s="41"/>
      <c r="H200" s="47"/>
    </row>
    <row r="201" s="2" customFormat="1" ht="16.8" customHeight="1">
      <c r="A201" s="41"/>
      <c r="B201" s="47"/>
      <c r="C201" s="299" t="s">
        <v>561</v>
      </c>
      <c r="D201" s="299" t="s">
        <v>200</v>
      </c>
      <c r="E201" s="19" t="s">
        <v>41</v>
      </c>
      <c r="F201" s="300">
        <v>1244.3</v>
      </c>
      <c r="G201" s="41"/>
      <c r="H201" s="47"/>
    </row>
    <row r="202" s="2" customFormat="1" ht="16.8" customHeight="1">
      <c r="A202" s="41"/>
      <c r="B202" s="47"/>
      <c r="C202" s="301" t="s">
        <v>941</v>
      </c>
      <c r="D202" s="41"/>
      <c r="E202" s="41"/>
      <c r="F202" s="41"/>
      <c r="G202" s="41"/>
      <c r="H202" s="47"/>
    </row>
    <row r="203" s="2" customFormat="1" ht="16.8" customHeight="1">
      <c r="A203" s="41"/>
      <c r="B203" s="47"/>
      <c r="C203" s="299" t="s">
        <v>621</v>
      </c>
      <c r="D203" s="299" t="s">
        <v>622</v>
      </c>
      <c r="E203" s="19" t="s">
        <v>96</v>
      </c>
      <c r="F203" s="300">
        <v>1244.3</v>
      </c>
      <c r="G203" s="41"/>
      <c r="H203" s="47"/>
    </row>
    <row r="204" s="2" customFormat="1" ht="16.8" customHeight="1">
      <c r="A204" s="41"/>
      <c r="B204" s="47"/>
      <c r="C204" s="299" t="s">
        <v>252</v>
      </c>
      <c r="D204" s="299" t="s">
        <v>253</v>
      </c>
      <c r="E204" s="19" t="s">
        <v>134</v>
      </c>
      <c r="F204" s="300">
        <v>1452.557</v>
      </c>
      <c r="G204" s="41"/>
      <c r="H204" s="47"/>
    </row>
    <row r="205" s="2" customFormat="1" ht="16.8" customHeight="1">
      <c r="A205" s="41"/>
      <c r="B205" s="47"/>
      <c r="C205" s="295" t="s">
        <v>565</v>
      </c>
      <c r="D205" s="296" t="s">
        <v>566</v>
      </c>
      <c r="E205" s="297" t="s">
        <v>96</v>
      </c>
      <c r="F205" s="298">
        <v>31.199999999999999</v>
      </c>
      <c r="G205" s="41"/>
      <c r="H205" s="47"/>
    </row>
    <row r="206" s="2" customFormat="1" ht="16.8" customHeight="1">
      <c r="A206" s="41"/>
      <c r="B206" s="47"/>
      <c r="C206" s="299" t="s">
        <v>41</v>
      </c>
      <c r="D206" s="299" t="s">
        <v>707</v>
      </c>
      <c r="E206" s="19" t="s">
        <v>41</v>
      </c>
      <c r="F206" s="300">
        <v>11</v>
      </c>
      <c r="G206" s="41"/>
      <c r="H206" s="47"/>
    </row>
    <row r="207" s="2" customFormat="1" ht="16.8" customHeight="1">
      <c r="A207" s="41"/>
      <c r="B207" s="47"/>
      <c r="C207" s="299" t="s">
        <v>41</v>
      </c>
      <c r="D207" s="299" t="s">
        <v>708</v>
      </c>
      <c r="E207" s="19" t="s">
        <v>41</v>
      </c>
      <c r="F207" s="300">
        <v>20.199999999999999</v>
      </c>
      <c r="G207" s="41"/>
      <c r="H207" s="47"/>
    </row>
    <row r="208" s="2" customFormat="1" ht="16.8" customHeight="1">
      <c r="A208" s="41"/>
      <c r="B208" s="47"/>
      <c r="C208" s="299" t="s">
        <v>565</v>
      </c>
      <c r="D208" s="299" t="s">
        <v>200</v>
      </c>
      <c r="E208" s="19" t="s">
        <v>41</v>
      </c>
      <c r="F208" s="300">
        <v>31.199999999999999</v>
      </c>
      <c r="G208" s="41"/>
      <c r="H208" s="47"/>
    </row>
    <row r="209" s="2" customFormat="1" ht="16.8" customHeight="1">
      <c r="A209" s="41"/>
      <c r="B209" s="47"/>
      <c r="C209" s="301" t="s">
        <v>941</v>
      </c>
      <c r="D209" s="41"/>
      <c r="E209" s="41"/>
      <c r="F209" s="41"/>
      <c r="G209" s="41"/>
      <c r="H209" s="47"/>
    </row>
    <row r="210" s="2" customFormat="1" ht="16.8" customHeight="1">
      <c r="A210" s="41"/>
      <c r="B210" s="47"/>
      <c r="C210" s="299" t="s">
        <v>702</v>
      </c>
      <c r="D210" s="299" t="s">
        <v>703</v>
      </c>
      <c r="E210" s="19" t="s">
        <v>96</v>
      </c>
      <c r="F210" s="300">
        <v>31.199999999999999</v>
      </c>
      <c r="G210" s="41"/>
      <c r="H210" s="47"/>
    </row>
    <row r="211" s="2" customFormat="1" ht="16.8" customHeight="1">
      <c r="A211" s="41"/>
      <c r="B211" s="47"/>
      <c r="C211" s="299" t="s">
        <v>629</v>
      </c>
      <c r="D211" s="299" t="s">
        <v>630</v>
      </c>
      <c r="E211" s="19" t="s">
        <v>134</v>
      </c>
      <c r="F211" s="300">
        <v>857.46600000000001</v>
      </c>
      <c r="G211" s="41"/>
      <c r="H211" s="47"/>
    </row>
    <row r="212" s="2" customFormat="1" ht="16.8" customHeight="1">
      <c r="A212" s="41"/>
      <c r="B212" s="47"/>
      <c r="C212" s="299" t="s">
        <v>246</v>
      </c>
      <c r="D212" s="299" t="s">
        <v>247</v>
      </c>
      <c r="E212" s="19" t="s">
        <v>134</v>
      </c>
      <c r="F212" s="300">
        <v>857.46600000000001</v>
      </c>
      <c r="G212" s="41"/>
      <c r="H212" s="47"/>
    </row>
    <row r="213" s="2" customFormat="1" ht="16.8" customHeight="1">
      <c r="A213" s="41"/>
      <c r="B213" s="47"/>
      <c r="C213" s="299" t="s">
        <v>268</v>
      </c>
      <c r="D213" s="299" t="s">
        <v>269</v>
      </c>
      <c r="E213" s="19" t="s">
        <v>134</v>
      </c>
      <c r="F213" s="300">
        <v>2310.0230000000001</v>
      </c>
      <c r="G213" s="41"/>
      <c r="H213" s="47"/>
    </row>
    <row r="214" s="2" customFormat="1" ht="16.8" customHeight="1">
      <c r="A214" s="41"/>
      <c r="B214" s="47"/>
      <c r="C214" s="295" t="s">
        <v>120</v>
      </c>
      <c r="D214" s="296" t="s">
        <v>121</v>
      </c>
      <c r="E214" s="297" t="s">
        <v>117</v>
      </c>
      <c r="F214" s="298">
        <v>74.5</v>
      </c>
      <c r="G214" s="41"/>
      <c r="H214" s="47"/>
    </row>
    <row r="215" s="2" customFormat="1" ht="16.8" customHeight="1">
      <c r="A215" s="41"/>
      <c r="B215" s="47"/>
      <c r="C215" s="299" t="s">
        <v>41</v>
      </c>
      <c r="D215" s="299" t="s">
        <v>842</v>
      </c>
      <c r="E215" s="19" t="s">
        <v>41</v>
      </c>
      <c r="F215" s="300">
        <v>43</v>
      </c>
      <c r="G215" s="41"/>
      <c r="H215" s="47"/>
    </row>
    <row r="216" s="2" customFormat="1" ht="16.8" customHeight="1">
      <c r="A216" s="41"/>
      <c r="B216" s="47"/>
      <c r="C216" s="299" t="s">
        <v>41</v>
      </c>
      <c r="D216" s="299" t="s">
        <v>843</v>
      </c>
      <c r="E216" s="19" t="s">
        <v>41</v>
      </c>
      <c r="F216" s="300">
        <v>31.5</v>
      </c>
      <c r="G216" s="41"/>
      <c r="H216" s="47"/>
    </row>
    <row r="217" s="2" customFormat="1" ht="16.8" customHeight="1">
      <c r="A217" s="41"/>
      <c r="B217" s="47"/>
      <c r="C217" s="299" t="s">
        <v>120</v>
      </c>
      <c r="D217" s="299" t="s">
        <v>416</v>
      </c>
      <c r="E217" s="19" t="s">
        <v>41</v>
      </c>
      <c r="F217" s="300">
        <v>74.5</v>
      </c>
      <c r="G217" s="41"/>
      <c r="H217" s="47"/>
    </row>
    <row r="218" s="2" customFormat="1" ht="16.8" customHeight="1">
      <c r="A218" s="41"/>
      <c r="B218" s="47"/>
      <c r="C218" s="301" t="s">
        <v>941</v>
      </c>
      <c r="D218" s="41"/>
      <c r="E218" s="41"/>
      <c r="F218" s="41"/>
      <c r="G218" s="41"/>
      <c r="H218" s="47"/>
    </row>
    <row r="219" s="2" customFormat="1" ht="16.8" customHeight="1">
      <c r="A219" s="41"/>
      <c r="B219" s="47"/>
      <c r="C219" s="299" t="s">
        <v>419</v>
      </c>
      <c r="D219" s="299" t="s">
        <v>420</v>
      </c>
      <c r="E219" s="19" t="s">
        <v>117</v>
      </c>
      <c r="F219" s="300">
        <v>78.224999999999994</v>
      </c>
      <c r="G219" s="41"/>
      <c r="H219" s="47"/>
    </row>
    <row r="220" s="2" customFormat="1" ht="16.8" customHeight="1">
      <c r="A220" s="41"/>
      <c r="B220" s="47"/>
      <c r="C220" s="299" t="s">
        <v>404</v>
      </c>
      <c r="D220" s="299" t="s">
        <v>405</v>
      </c>
      <c r="E220" s="19" t="s">
        <v>117</v>
      </c>
      <c r="F220" s="300">
        <v>304.5</v>
      </c>
      <c r="G220" s="41"/>
      <c r="H220" s="47"/>
    </row>
    <row r="221" s="2" customFormat="1" ht="16.8" customHeight="1">
      <c r="A221" s="41"/>
      <c r="B221" s="47"/>
      <c r="C221" s="295" t="s">
        <v>126</v>
      </c>
      <c r="D221" s="296" t="s">
        <v>127</v>
      </c>
      <c r="E221" s="297" t="s">
        <v>117</v>
      </c>
      <c r="F221" s="298">
        <v>304.5</v>
      </c>
      <c r="G221" s="41"/>
      <c r="H221" s="47"/>
    </row>
    <row r="222" s="2" customFormat="1" ht="16.8" customHeight="1">
      <c r="A222" s="41"/>
      <c r="B222" s="47"/>
      <c r="C222" s="299" t="s">
        <v>41</v>
      </c>
      <c r="D222" s="299" t="s">
        <v>835</v>
      </c>
      <c r="E222" s="19" t="s">
        <v>41</v>
      </c>
      <c r="F222" s="300">
        <v>304.5</v>
      </c>
      <c r="G222" s="41"/>
      <c r="H222" s="47"/>
    </row>
    <row r="223" s="2" customFormat="1" ht="16.8" customHeight="1">
      <c r="A223" s="41"/>
      <c r="B223" s="47"/>
      <c r="C223" s="299" t="s">
        <v>126</v>
      </c>
      <c r="D223" s="299" t="s">
        <v>200</v>
      </c>
      <c r="E223" s="19" t="s">
        <v>41</v>
      </c>
      <c r="F223" s="300">
        <v>304.5</v>
      </c>
      <c r="G223" s="41"/>
      <c r="H223" s="47"/>
    </row>
    <row r="224" s="2" customFormat="1" ht="16.8" customHeight="1">
      <c r="A224" s="41"/>
      <c r="B224" s="47"/>
      <c r="C224" s="301" t="s">
        <v>941</v>
      </c>
      <c r="D224" s="41"/>
      <c r="E224" s="41"/>
      <c r="F224" s="41"/>
      <c r="G224" s="41"/>
      <c r="H224" s="47"/>
    </row>
    <row r="225" s="2" customFormat="1" ht="16.8" customHeight="1">
      <c r="A225" s="41"/>
      <c r="B225" s="47"/>
      <c r="C225" s="299" t="s">
        <v>404</v>
      </c>
      <c r="D225" s="299" t="s">
        <v>405</v>
      </c>
      <c r="E225" s="19" t="s">
        <v>117</v>
      </c>
      <c r="F225" s="300">
        <v>304.5</v>
      </c>
      <c r="G225" s="41"/>
      <c r="H225" s="47"/>
    </row>
    <row r="226" s="2" customFormat="1" ht="16.8" customHeight="1">
      <c r="A226" s="41"/>
      <c r="B226" s="47"/>
      <c r="C226" s="299" t="s">
        <v>445</v>
      </c>
      <c r="D226" s="299" t="s">
        <v>446</v>
      </c>
      <c r="E226" s="19" t="s">
        <v>134</v>
      </c>
      <c r="F226" s="300">
        <v>15.225</v>
      </c>
      <c r="G226" s="41"/>
      <c r="H226" s="47"/>
    </row>
    <row r="227" s="2" customFormat="1" ht="16.8" customHeight="1">
      <c r="A227" s="41"/>
      <c r="B227" s="47"/>
      <c r="C227" s="295" t="s">
        <v>129</v>
      </c>
      <c r="D227" s="296" t="s">
        <v>130</v>
      </c>
      <c r="E227" s="297" t="s">
        <v>117</v>
      </c>
      <c r="F227" s="298">
        <v>230</v>
      </c>
      <c r="G227" s="41"/>
      <c r="H227" s="47"/>
    </row>
    <row r="228" s="2" customFormat="1" ht="16.8" customHeight="1">
      <c r="A228" s="41"/>
      <c r="B228" s="47"/>
      <c r="C228" s="299" t="s">
        <v>41</v>
      </c>
      <c r="D228" s="299" t="s">
        <v>838</v>
      </c>
      <c r="E228" s="19" t="s">
        <v>41</v>
      </c>
      <c r="F228" s="300">
        <v>59</v>
      </c>
      <c r="G228" s="41"/>
      <c r="H228" s="47"/>
    </row>
    <row r="229" s="2" customFormat="1" ht="16.8" customHeight="1">
      <c r="A229" s="41"/>
      <c r="B229" s="47"/>
      <c r="C229" s="299" t="s">
        <v>41</v>
      </c>
      <c r="D229" s="299" t="s">
        <v>839</v>
      </c>
      <c r="E229" s="19" t="s">
        <v>41</v>
      </c>
      <c r="F229" s="300">
        <v>171</v>
      </c>
      <c r="G229" s="41"/>
      <c r="H229" s="47"/>
    </row>
    <row r="230" s="2" customFormat="1" ht="16.8" customHeight="1">
      <c r="A230" s="41"/>
      <c r="B230" s="47"/>
      <c r="C230" s="299" t="s">
        <v>129</v>
      </c>
      <c r="D230" s="299" t="s">
        <v>416</v>
      </c>
      <c r="E230" s="19" t="s">
        <v>41</v>
      </c>
      <c r="F230" s="300">
        <v>230</v>
      </c>
      <c r="G230" s="41"/>
      <c r="H230" s="47"/>
    </row>
    <row r="231" s="2" customFormat="1" ht="16.8" customHeight="1">
      <c r="A231" s="41"/>
      <c r="B231" s="47"/>
      <c r="C231" s="301" t="s">
        <v>941</v>
      </c>
      <c r="D231" s="41"/>
      <c r="E231" s="41"/>
      <c r="F231" s="41"/>
      <c r="G231" s="41"/>
      <c r="H231" s="47"/>
    </row>
    <row r="232" s="2" customFormat="1" ht="16.8" customHeight="1">
      <c r="A232" s="41"/>
      <c r="B232" s="47"/>
      <c r="C232" s="299" t="s">
        <v>411</v>
      </c>
      <c r="D232" s="299" t="s">
        <v>412</v>
      </c>
      <c r="E232" s="19" t="s">
        <v>117</v>
      </c>
      <c r="F232" s="300">
        <v>241.5</v>
      </c>
      <c r="G232" s="41"/>
      <c r="H232" s="47"/>
    </row>
    <row r="233" s="2" customFormat="1" ht="16.8" customHeight="1">
      <c r="A233" s="41"/>
      <c r="B233" s="47"/>
      <c r="C233" s="299" t="s">
        <v>404</v>
      </c>
      <c r="D233" s="299" t="s">
        <v>405</v>
      </c>
      <c r="E233" s="19" t="s">
        <v>117</v>
      </c>
      <c r="F233" s="300">
        <v>304.5</v>
      </c>
      <c r="G233" s="41"/>
      <c r="H233" s="47"/>
    </row>
    <row r="234" s="2" customFormat="1" ht="16.8" customHeight="1">
      <c r="A234" s="41"/>
      <c r="B234" s="47"/>
      <c r="C234" s="295" t="s">
        <v>132</v>
      </c>
      <c r="D234" s="296" t="s">
        <v>133</v>
      </c>
      <c r="E234" s="297" t="s">
        <v>134</v>
      </c>
      <c r="F234" s="298">
        <v>733.60199999999998</v>
      </c>
      <c r="G234" s="41"/>
      <c r="H234" s="47"/>
    </row>
    <row r="235" s="2" customFormat="1" ht="16.8" customHeight="1">
      <c r="A235" s="41"/>
      <c r="B235" s="47"/>
      <c r="C235" s="299" t="s">
        <v>41</v>
      </c>
      <c r="D235" s="299" t="s">
        <v>642</v>
      </c>
      <c r="E235" s="19" t="s">
        <v>41</v>
      </c>
      <c r="F235" s="300">
        <v>2.25</v>
      </c>
      <c r="G235" s="41"/>
      <c r="H235" s="47"/>
    </row>
    <row r="236" s="2" customFormat="1" ht="16.8" customHeight="1">
      <c r="A236" s="41"/>
      <c r="B236" s="47"/>
      <c r="C236" s="299" t="s">
        <v>41</v>
      </c>
      <c r="D236" s="299" t="s">
        <v>643</v>
      </c>
      <c r="E236" s="19" t="s">
        <v>41</v>
      </c>
      <c r="F236" s="300">
        <v>544.84400000000005</v>
      </c>
      <c r="G236" s="41"/>
      <c r="H236" s="47"/>
    </row>
    <row r="237" s="2" customFormat="1" ht="16.8" customHeight="1">
      <c r="A237" s="41"/>
      <c r="B237" s="47"/>
      <c r="C237" s="299" t="s">
        <v>41</v>
      </c>
      <c r="D237" s="299" t="s">
        <v>644</v>
      </c>
      <c r="E237" s="19" t="s">
        <v>41</v>
      </c>
      <c r="F237" s="300">
        <v>180.19999999999999</v>
      </c>
      <c r="G237" s="41"/>
      <c r="H237" s="47"/>
    </row>
    <row r="238" s="2" customFormat="1" ht="16.8" customHeight="1">
      <c r="A238" s="41"/>
      <c r="B238" s="47"/>
      <c r="C238" s="299" t="s">
        <v>41</v>
      </c>
      <c r="D238" s="299" t="s">
        <v>645</v>
      </c>
      <c r="E238" s="19" t="s">
        <v>41</v>
      </c>
      <c r="F238" s="300">
        <v>6.3079999999999998</v>
      </c>
      <c r="G238" s="41"/>
      <c r="H238" s="47"/>
    </row>
    <row r="239" s="2" customFormat="1" ht="16.8" customHeight="1">
      <c r="A239" s="41"/>
      <c r="B239" s="47"/>
      <c r="C239" s="299" t="s">
        <v>132</v>
      </c>
      <c r="D239" s="299" t="s">
        <v>200</v>
      </c>
      <c r="E239" s="19" t="s">
        <v>41</v>
      </c>
      <c r="F239" s="300">
        <v>733.60199999999998</v>
      </c>
      <c r="G239" s="41"/>
      <c r="H239" s="47"/>
    </row>
    <row r="240" s="2" customFormat="1" ht="16.8" customHeight="1">
      <c r="A240" s="41"/>
      <c r="B240" s="47"/>
      <c r="C240" s="301" t="s">
        <v>941</v>
      </c>
      <c r="D240" s="41"/>
      <c r="E240" s="41"/>
      <c r="F240" s="41"/>
      <c r="G240" s="41"/>
      <c r="H240" s="47"/>
    </row>
    <row r="241" s="2" customFormat="1" ht="16.8" customHeight="1">
      <c r="A241" s="41"/>
      <c r="B241" s="47"/>
      <c r="C241" s="299" t="s">
        <v>637</v>
      </c>
      <c r="D241" s="299" t="s">
        <v>638</v>
      </c>
      <c r="E241" s="19" t="s">
        <v>134</v>
      </c>
      <c r="F241" s="300">
        <v>733.60199999999998</v>
      </c>
      <c r="G241" s="41"/>
      <c r="H241" s="47"/>
    </row>
    <row r="242" s="2" customFormat="1" ht="16.8" customHeight="1">
      <c r="A242" s="41"/>
      <c r="B242" s="47"/>
      <c r="C242" s="299" t="s">
        <v>252</v>
      </c>
      <c r="D242" s="299" t="s">
        <v>253</v>
      </c>
      <c r="E242" s="19" t="s">
        <v>134</v>
      </c>
      <c r="F242" s="300">
        <v>1452.557</v>
      </c>
      <c r="G242" s="41"/>
      <c r="H242" s="47"/>
    </row>
    <row r="243" s="2" customFormat="1" ht="16.8" customHeight="1">
      <c r="A243" s="41"/>
      <c r="B243" s="47"/>
      <c r="C243" s="295" t="s">
        <v>572</v>
      </c>
      <c r="D243" s="296" t="s">
        <v>573</v>
      </c>
      <c r="E243" s="297" t="s">
        <v>117</v>
      </c>
      <c r="F243" s="298">
        <v>291.30000000000001</v>
      </c>
      <c r="G243" s="41"/>
      <c r="H243" s="47"/>
    </row>
    <row r="244" s="2" customFormat="1" ht="16.8" customHeight="1">
      <c r="A244" s="41"/>
      <c r="B244" s="47"/>
      <c r="C244" s="299" t="s">
        <v>572</v>
      </c>
      <c r="D244" s="299" t="s">
        <v>826</v>
      </c>
      <c r="E244" s="19" t="s">
        <v>41</v>
      </c>
      <c r="F244" s="300">
        <v>291.30000000000001</v>
      </c>
      <c r="G244" s="41"/>
      <c r="H244" s="47"/>
    </row>
    <row r="245" s="2" customFormat="1" ht="16.8" customHeight="1">
      <c r="A245" s="41"/>
      <c r="B245" s="47"/>
      <c r="C245" s="301" t="s">
        <v>941</v>
      </c>
      <c r="D245" s="41"/>
      <c r="E245" s="41"/>
      <c r="F245" s="41"/>
      <c r="G245" s="41"/>
      <c r="H245" s="47"/>
    </row>
    <row r="246" s="2" customFormat="1" ht="16.8" customHeight="1">
      <c r="A246" s="41"/>
      <c r="B246" s="47"/>
      <c r="C246" s="299" t="s">
        <v>821</v>
      </c>
      <c r="D246" s="299" t="s">
        <v>822</v>
      </c>
      <c r="E246" s="19" t="s">
        <v>117</v>
      </c>
      <c r="F246" s="300">
        <v>475.5</v>
      </c>
      <c r="G246" s="41"/>
      <c r="H246" s="47"/>
    </row>
    <row r="247" s="2" customFormat="1" ht="16.8" customHeight="1">
      <c r="A247" s="41"/>
      <c r="B247" s="47"/>
      <c r="C247" s="299" t="s">
        <v>637</v>
      </c>
      <c r="D247" s="299" t="s">
        <v>638</v>
      </c>
      <c r="E247" s="19" t="s">
        <v>134</v>
      </c>
      <c r="F247" s="300">
        <v>733.60199999999998</v>
      </c>
      <c r="G247" s="41"/>
      <c r="H247" s="47"/>
    </row>
    <row r="248" s="2" customFormat="1" ht="16.8" customHeight="1">
      <c r="A248" s="41"/>
      <c r="B248" s="47"/>
      <c r="C248" s="299" t="s">
        <v>828</v>
      </c>
      <c r="D248" s="299" t="s">
        <v>829</v>
      </c>
      <c r="E248" s="19" t="s">
        <v>117</v>
      </c>
      <c r="F248" s="300">
        <v>499.27499999999998</v>
      </c>
      <c r="G248" s="41"/>
      <c r="H248" s="47"/>
    </row>
    <row r="249" s="2" customFormat="1" ht="16.8" customHeight="1">
      <c r="A249" s="41"/>
      <c r="B249" s="47"/>
      <c r="C249" s="295" t="s">
        <v>575</v>
      </c>
      <c r="D249" s="296" t="s">
        <v>576</v>
      </c>
      <c r="E249" s="297" t="s">
        <v>117</v>
      </c>
      <c r="F249" s="298">
        <v>184.19999999999999</v>
      </c>
      <c r="G249" s="41"/>
      <c r="H249" s="47"/>
    </row>
    <row r="250" s="2" customFormat="1" ht="16.8" customHeight="1">
      <c r="A250" s="41"/>
      <c r="B250" s="47"/>
      <c r="C250" s="299" t="s">
        <v>575</v>
      </c>
      <c r="D250" s="299" t="s">
        <v>827</v>
      </c>
      <c r="E250" s="19" t="s">
        <v>41</v>
      </c>
      <c r="F250" s="300">
        <v>184.19999999999999</v>
      </c>
      <c r="G250" s="41"/>
      <c r="H250" s="47"/>
    </row>
    <row r="251" s="2" customFormat="1" ht="16.8" customHeight="1">
      <c r="A251" s="41"/>
      <c r="B251" s="47"/>
      <c r="C251" s="301" t="s">
        <v>941</v>
      </c>
      <c r="D251" s="41"/>
      <c r="E251" s="41"/>
      <c r="F251" s="41"/>
      <c r="G251" s="41"/>
      <c r="H251" s="47"/>
    </row>
    <row r="252" s="2" customFormat="1" ht="16.8" customHeight="1">
      <c r="A252" s="41"/>
      <c r="B252" s="47"/>
      <c r="C252" s="299" t="s">
        <v>821</v>
      </c>
      <c r="D252" s="299" t="s">
        <v>822</v>
      </c>
      <c r="E252" s="19" t="s">
        <v>117</v>
      </c>
      <c r="F252" s="300">
        <v>475.5</v>
      </c>
      <c r="G252" s="41"/>
      <c r="H252" s="47"/>
    </row>
    <row r="253" s="2" customFormat="1" ht="16.8" customHeight="1">
      <c r="A253" s="41"/>
      <c r="B253" s="47"/>
      <c r="C253" s="299" t="s">
        <v>828</v>
      </c>
      <c r="D253" s="299" t="s">
        <v>829</v>
      </c>
      <c r="E253" s="19" t="s">
        <v>117</v>
      </c>
      <c r="F253" s="300">
        <v>499.27499999999998</v>
      </c>
      <c r="G253" s="41"/>
      <c r="H253" s="47"/>
    </row>
    <row r="254" s="2" customFormat="1" ht="16.8" customHeight="1">
      <c r="A254" s="41"/>
      <c r="B254" s="47"/>
      <c r="C254" s="295" t="s">
        <v>578</v>
      </c>
      <c r="D254" s="296" t="s">
        <v>579</v>
      </c>
      <c r="E254" s="297" t="s">
        <v>117</v>
      </c>
      <c r="F254" s="298">
        <v>32.5</v>
      </c>
      <c r="G254" s="41"/>
      <c r="H254" s="47"/>
    </row>
    <row r="255" s="2" customFormat="1" ht="16.8" customHeight="1">
      <c r="A255" s="41"/>
      <c r="B255" s="47"/>
      <c r="C255" s="299" t="s">
        <v>41</v>
      </c>
      <c r="D255" s="299" t="s">
        <v>580</v>
      </c>
      <c r="E255" s="19" t="s">
        <v>41</v>
      </c>
      <c r="F255" s="300">
        <v>32.5</v>
      </c>
      <c r="G255" s="41"/>
      <c r="H255" s="47"/>
    </row>
    <row r="256" s="2" customFormat="1" ht="16.8" customHeight="1">
      <c r="A256" s="41"/>
      <c r="B256" s="47"/>
      <c r="C256" s="299" t="s">
        <v>578</v>
      </c>
      <c r="D256" s="299" t="s">
        <v>200</v>
      </c>
      <c r="E256" s="19" t="s">
        <v>41</v>
      </c>
      <c r="F256" s="300">
        <v>32.5</v>
      </c>
      <c r="G256" s="41"/>
      <c r="H256" s="47"/>
    </row>
    <row r="257" s="2" customFormat="1" ht="16.8" customHeight="1">
      <c r="A257" s="41"/>
      <c r="B257" s="47"/>
      <c r="C257" s="301" t="s">
        <v>941</v>
      </c>
      <c r="D257" s="41"/>
      <c r="E257" s="41"/>
      <c r="F257" s="41"/>
      <c r="G257" s="41"/>
      <c r="H257" s="47"/>
    </row>
    <row r="258" s="2" customFormat="1" ht="16.8" customHeight="1">
      <c r="A258" s="41"/>
      <c r="B258" s="47"/>
      <c r="C258" s="299" t="s">
        <v>875</v>
      </c>
      <c r="D258" s="299" t="s">
        <v>876</v>
      </c>
      <c r="E258" s="19" t="s">
        <v>117</v>
      </c>
      <c r="F258" s="300">
        <v>32.5</v>
      </c>
      <c r="G258" s="41"/>
      <c r="H258" s="47"/>
    </row>
    <row r="259" s="2" customFormat="1" ht="16.8" customHeight="1">
      <c r="A259" s="41"/>
      <c r="B259" s="47"/>
      <c r="C259" s="299" t="s">
        <v>252</v>
      </c>
      <c r="D259" s="299" t="s">
        <v>253</v>
      </c>
      <c r="E259" s="19" t="s">
        <v>134</v>
      </c>
      <c r="F259" s="300">
        <v>1452.557</v>
      </c>
      <c r="G259" s="41"/>
      <c r="H259" s="47"/>
    </row>
    <row r="260" s="2" customFormat="1" ht="16.8" customHeight="1">
      <c r="A260" s="41"/>
      <c r="B260" s="47"/>
      <c r="C260" s="295" t="s">
        <v>581</v>
      </c>
      <c r="D260" s="296" t="s">
        <v>582</v>
      </c>
      <c r="E260" s="297" t="s">
        <v>96</v>
      </c>
      <c r="F260" s="298">
        <v>33.200000000000003</v>
      </c>
      <c r="G260" s="41"/>
      <c r="H260" s="47"/>
    </row>
    <row r="261" s="2" customFormat="1" ht="16.8" customHeight="1">
      <c r="A261" s="41"/>
      <c r="B261" s="47"/>
      <c r="C261" s="299" t="s">
        <v>581</v>
      </c>
      <c r="D261" s="299" t="s">
        <v>739</v>
      </c>
      <c r="E261" s="19" t="s">
        <v>41</v>
      </c>
      <c r="F261" s="300">
        <v>33.200000000000003</v>
      </c>
      <c r="G261" s="41"/>
      <c r="H261" s="47"/>
    </row>
    <row r="262" s="2" customFormat="1" ht="16.8" customHeight="1">
      <c r="A262" s="41"/>
      <c r="B262" s="47"/>
      <c r="C262" s="301" t="s">
        <v>941</v>
      </c>
      <c r="D262" s="41"/>
      <c r="E262" s="41"/>
      <c r="F262" s="41"/>
      <c r="G262" s="41"/>
      <c r="H262" s="47"/>
    </row>
    <row r="263" s="2" customFormat="1" ht="16.8" customHeight="1">
      <c r="A263" s="41"/>
      <c r="B263" s="47"/>
      <c r="C263" s="299" t="s">
        <v>353</v>
      </c>
      <c r="D263" s="299" t="s">
        <v>354</v>
      </c>
      <c r="E263" s="19" t="s">
        <v>96</v>
      </c>
      <c r="F263" s="300">
        <v>33.200000000000003</v>
      </c>
      <c r="G263" s="41"/>
      <c r="H263" s="47"/>
    </row>
    <row r="264" s="2" customFormat="1" ht="16.8" customHeight="1">
      <c r="A264" s="41"/>
      <c r="B264" s="47"/>
      <c r="C264" s="299" t="s">
        <v>637</v>
      </c>
      <c r="D264" s="299" t="s">
        <v>638</v>
      </c>
      <c r="E264" s="19" t="s">
        <v>134</v>
      </c>
      <c r="F264" s="300">
        <v>733.60199999999998</v>
      </c>
      <c r="G264" s="41"/>
      <c r="H264" s="47"/>
    </row>
    <row r="265" s="2" customFormat="1" ht="16.8" customHeight="1">
      <c r="A265" s="41"/>
      <c r="B265" s="47"/>
      <c r="C265" s="299" t="s">
        <v>282</v>
      </c>
      <c r="D265" s="299" t="s">
        <v>283</v>
      </c>
      <c r="E265" s="19" t="s">
        <v>96</v>
      </c>
      <c r="F265" s="300">
        <v>2601.9969999999998</v>
      </c>
      <c r="G265" s="41"/>
      <c r="H265" s="47"/>
    </row>
    <row r="266" s="2" customFormat="1" ht="16.8" customHeight="1">
      <c r="A266" s="41"/>
      <c r="B266" s="47"/>
      <c r="C266" s="299" t="s">
        <v>315</v>
      </c>
      <c r="D266" s="299" t="s">
        <v>316</v>
      </c>
      <c r="E266" s="19" t="s">
        <v>96</v>
      </c>
      <c r="F266" s="300">
        <v>391.98500000000001</v>
      </c>
      <c r="G266" s="41"/>
      <c r="H266" s="47"/>
    </row>
    <row r="267" s="2" customFormat="1" ht="16.8" customHeight="1">
      <c r="A267" s="41"/>
      <c r="B267" s="47"/>
      <c r="C267" s="299" t="s">
        <v>331</v>
      </c>
      <c r="D267" s="299" t="s">
        <v>332</v>
      </c>
      <c r="E267" s="19" t="s">
        <v>96</v>
      </c>
      <c r="F267" s="300">
        <v>1292.7000000000001</v>
      </c>
      <c r="G267" s="41"/>
      <c r="H267" s="47"/>
    </row>
    <row r="268" s="2" customFormat="1" ht="16.8" customHeight="1">
      <c r="A268" s="41"/>
      <c r="B268" s="47"/>
      <c r="C268" s="299" t="s">
        <v>361</v>
      </c>
      <c r="D268" s="299" t="s">
        <v>362</v>
      </c>
      <c r="E268" s="19" t="s">
        <v>96</v>
      </c>
      <c r="F268" s="300">
        <v>34.859999999999999</v>
      </c>
      <c r="G268" s="41"/>
      <c r="H268" s="47"/>
    </row>
    <row r="269" s="2" customFormat="1" ht="16.8" customHeight="1">
      <c r="A269" s="41"/>
      <c r="B269" s="47"/>
      <c r="C269" s="295" t="s">
        <v>584</v>
      </c>
      <c r="D269" s="296" t="s">
        <v>585</v>
      </c>
      <c r="E269" s="297" t="s">
        <v>96</v>
      </c>
      <c r="F269" s="298">
        <v>2019.1600000000001</v>
      </c>
      <c r="G269" s="41"/>
      <c r="H269" s="47"/>
    </row>
    <row r="270" s="2" customFormat="1" ht="16.8" customHeight="1">
      <c r="A270" s="41"/>
      <c r="B270" s="47"/>
      <c r="C270" s="299" t="s">
        <v>41</v>
      </c>
      <c r="D270" s="299" t="s">
        <v>689</v>
      </c>
      <c r="E270" s="19" t="s">
        <v>41</v>
      </c>
      <c r="F270" s="300">
        <v>2019.1600000000001</v>
      </c>
      <c r="G270" s="41"/>
      <c r="H270" s="47"/>
    </row>
    <row r="271" s="2" customFormat="1" ht="16.8" customHeight="1">
      <c r="A271" s="41"/>
      <c r="B271" s="47"/>
      <c r="C271" s="299" t="s">
        <v>584</v>
      </c>
      <c r="D271" s="299" t="s">
        <v>200</v>
      </c>
      <c r="E271" s="19" t="s">
        <v>41</v>
      </c>
      <c r="F271" s="300">
        <v>2019.1600000000001</v>
      </c>
      <c r="G271" s="41"/>
      <c r="H271" s="47"/>
    </row>
    <row r="272" s="2" customFormat="1" ht="16.8" customHeight="1">
      <c r="A272" s="41"/>
      <c r="B272" s="47"/>
      <c r="C272" s="301" t="s">
        <v>941</v>
      </c>
      <c r="D272" s="41"/>
      <c r="E272" s="41"/>
      <c r="F272" s="41"/>
      <c r="G272" s="41"/>
      <c r="H272" s="47"/>
    </row>
    <row r="273" s="2" customFormat="1" ht="16.8" customHeight="1">
      <c r="A273" s="41"/>
      <c r="B273" s="47"/>
      <c r="C273" s="299" t="s">
        <v>684</v>
      </c>
      <c r="D273" s="299" t="s">
        <v>685</v>
      </c>
      <c r="E273" s="19" t="s">
        <v>96</v>
      </c>
      <c r="F273" s="300">
        <v>2019.1600000000001</v>
      </c>
      <c r="G273" s="41"/>
      <c r="H273" s="47"/>
    </row>
    <row r="274" s="2" customFormat="1" ht="16.8" customHeight="1">
      <c r="A274" s="41"/>
      <c r="B274" s="47"/>
      <c r="C274" s="299" t="s">
        <v>629</v>
      </c>
      <c r="D274" s="299" t="s">
        <v>630</v>
      </c>
      <c r="E274" s="19" t="s">
        <v>134</v>
      </c>
      <c r="F274" s="300">
        <v>857.46600000000001</v>
      </c>
      <c r="G274" s="41"/>
      <c r="H274" s="47"/>
    </row>
    <row r="275" s="2" customFormat="1" ht="16.8" customHeight="1">
      <c r="A275" s="41"/>
      <c r="B275" s="47"/>
      <c r="C275" s="299" t="s">
        <v>246</v>
      </c>
      <c r="D275" s="299" t="s">
        <v>247</v>
      </c>
      <c r="E275" s="19" t="s">
        <v>134</v>
      </c>
      <c r="F275" s="300">
        <v>857.46600000000001</v>
      </c>
      <c r="G275" s="41"/>
      <c r="H275" s="47"/>
    </row>
    <row r="276" s="2" customFormat="1" ht="16.8" customHeight="1">
      <c r="A276" s="41"/>
      <c r="B276" s="47"/>
      <c r="C276" s="299" t="s">
        <v>268</v>
      </c>
      <c r="D276" s="299" t="s">
        <v>269</v>
      </c>
      <c r="E276" s="19" t="s">
        <v>134</v>
      </c>
      <c r="F276" s="300">
        <v>2310.0230000000001</v>
      </c>
      <c r="G276" s="41"/>
      <c r="H276" s="47"/>
    </row>
    <row r="277" s="2" customFormat="1" ht="16.8" customHeight="1">
      <c r="A277" s="41"/>
      <c r="B277" s="47"/>
      <c r="C277" s="295" t="s">
        <v>618</v>
      </c>
      <c r="D277" s="296" t="s">
        <v>618</v>
      </c>
      <c r="E277" s="297" t="s">
        <v>41</v>
      </c>
      <c r="F277" s="298">
        <v>1541.4000000000001</v>
      </c>
      <c r="G277" s="41"/>
      <c r="H277" s="47"/>
    </row>
    <row r="278" s="2" customFormat="1" ht="16.8" customHeight="1">
      <c r="A278" s="41"/>
      <c r="B278" s="47"/>
      <c r="C278" s="299" t="s">
        <v>41</v>
      </c>
      <c r="D278" s="299" t="s">
        <v>616</v>
      </c>
      <c r="E278" s="19" t="s">
        <v>41</v>
      </c>
      <c r="F278" s="300">
        <v>283</v>
      </c>
      <c r="G278" s="41"/>
      <c r="H278" s="47"/>
    </row>
    <row r="279" s="2" customFormat="1" ht="16.8" customHeight="1">
      <c r="A279" s="41"/>
      <c r="B279" s="47"/>
      <c r="C279" s="299" t="s">
        <v>41</v>
      </c>
      <c r="D279" s="299" t="s">
        <v>617</v>
      </c>
      <c r="E279" s="19" t="s">
        <v>41</v>
      </c>
      <c r="F279" s="300">
        <v>1258.4000000000001</v>
      </c>
      <c r="G279" s="41"/>
      <c r="H279" s="47"/>
    </row>
    <row r="280" s="2" customFormat="1" ht="16.8" customHeight="1">
      <c r="A280" s="41"/>
      <c r="B280" s="47"/>
      <c r="C280" s="299" t="s">
        <v>618</v>
      </c>
      <c r="D280" s="299" t="s">
        <v>200</v>
      </c>
      <c r="E280" s="19" t="s">
        <v>41</v>
      </c>
      <c r="F280" s="300">
        <v>1541.4000000000001</v>
      </c>
      <c r="G280" s="41"/>
      <c r="H280" s="47"/>
    </row>
    <row r="281" s="2" customFormat="1" ht="16.8" customHeight="1">
      <c r="A281" s="41"/>
      <c r="B281" s="47"/>
      <c r="C281" s="295" t="s">
        <v>587</v>
      </c>
      <c r="D281" s="296" t="s">
        <v>588</v>
      </c>
      <c r="E281" s="297" t="s">
        <v>96</v>
      </c>
      <c r="F281" s="298">
        <v>1009.58</v>
      </c>
      <c r="G281" s="41"/>
      <c r="H281" s="47"/>
    </row>
    <row r="282" s="2" customFormat="1" ht="16.8" customHeight="1">
      <c r="A282" s="41"/>
      <c r="B282" s="47"/>
      <c r="C282" s="299" t="s">
        <v>41</v>
      </c>
      <c r="D282" s="299" t="s">
        <v>676</v>
      </c>
      <c r="E282" s="19" t="s">
        <v>41</v>
      </c>
      <c r="F282" s="300">
        <v>1009.58</v>
      </c>
      <c r="G282" s="41"/>
      <c r="H282" s="47"/>
    </row>
    <row r="283" s="2" customFormat="1" ht="16.8" customHeight="1">
      <c r="A283" s="41"/>
      <c r="B283" s="47"/>
      <c r="C283" s="299" t="s">
        <v>587</v>
      </c>
      <c r="D283" s="299" t="s">
        <v>200</v>
      </c>
      <c r="E283" s="19" t="s">
        <v>41</v>
      </c>
      <c r="F283" s="300">
        <v>1009.58</v>
      </c>
      <c r="G283" s="41"/>
      <c r="H283" s="47"/>
    </row>
    <row r="284" s="2" customFormat="1" ht="16.8" customHeight="1">
      <c r="A284" s="41"/>
      <c r="B284" s="47"/>
      <c r="C284" s="301" t="s">
        <v>941</v>
      </c>
      <c r="D284" s="41"/>
      <c r="E284" s="41"/>
      <c r="F284" s="41"/>
      <c r="G284" s="41"/>
      <c r="H284" s="47"/>
    </row>
    <row r="285" s="2" customFormat="1" ht="16.8" customHeight="1">
      <c r="A285" s="41"/>
      <c r="B285" s="47"/>
      <c r="C285" s="299" t="s">
        <v>671</v>
      </c>
      <c r="D285" s="299" t="s">
        <v>672</v>
      </c>
      <c r="E285" s="19" t="s">
        <v>96</v>
      </c>
      <c r="F285" s="300">
        <v>1009.58</v>
      </c>
      <c r="G285" s="41"/>
      <c r="H285" s="47"/>
    </row>
    <row r="286" s="2" customFormat="1" ht="16.8" customHeight="1">
      <c r="A286" s="41"/>
      <c r="B286" s="47"/>
      <c r="C286" s="299" t="s">
        <v>629</v>
      </c>
      <c r="D286" s="299" t="s">
        <v>630</v>
      </c>
      <c r="E286" s="19" t="s">
        <v>134</v>
      </c>
      <c r="F286" s="300">
        <v>857.46600000000001</v>
      </c>
      <c r="G286" s="41"/>
      <c r="H286" s="47"/>
    </row>
    <row r="287" s="2" customFormat="1" ht="16.8" customHeight="1">
      <c r="A287" s="41"/>
      <c r="B287" s="47"/>
      <c r="C287" s="299" t="s">
        <v>246</v>
      </c>
      <c r="D287" s="299" t="s">
        <v>247</v>
      </c>
      <c r="E287" s="19" t="s">
        <v>134</v>
      </c>
      <c r="F287" s="300">
        <v>857.46600000000001</v>
      </c>
      <c r="G287" s="41"/>
      <c r="H287" s="47"/>
    </row>
    <row r="288" s="2" customFormat="1" ht="16.8" customHeight="1">
      <c r="A288" s="41"/>
      <c r="B288" s="47"/>
      <c r="C288" s="299" t="s">
        <v>268</v>
      </c>
      <c r="D288" s="299" t="s">
        <v>269</v>
      </c>
      <c r="E288" s="19" t="s">
        <v>134</v>
      </c>
      <c r="F288" s="300">
        <v>2310.0230000000001</v>
      </c>
      <c r="G288" s="41"/>
      <c r="H288" s="47"/>
    </row>
    <row r="289" s="2" customFormat="1" ht="16.8" customHeight="1">
      <c r="A289" s="41"/>
      <c r="B289" s="47"/>
      <c r="C289" s="295" t="s">
        <v>136</v>
      </c>
      <c r="D289" s="296" t="s">
        <v>137</v>
      </c>
      <c r="E289" s="297" t="s">
        <v>96</v>
      </c>
      <c r="F289" s="298">
        <v>391.98500000000001</v>
      </c>
      <c r="G289" s="41"/>
      <c r="H289" s="47"/>
    </row>
    <row r="290" s="2" customFormat="1" ht="16.8" customHeight="1">
      <c r="A290" s="41"/>
      <c r="B290" s="47"/>
      <c r="C290" s="299" t="s">
        <v>41</v>
      </c>
      <c r="D290" s="299" t="s">
        <v>678</v>
      </c>
      <c r="E290" s="19" t="s">
        <v>41</v>
      </c>
      <c r="F290" s="300">
        <v>358.78500000000003</v>
      </c>
      <c r="G290" s="41"/>
      <c r="H290" s="47"/>
    </row>
    <row r="291" s="2" customFormat="1" ht="16.8" customHeight="1">
      <c r="A291" s="41"/>
      <c r="B291" s="47"/>
      <c r="C291" s="299" t="s">
        <v>41</v>
      </c>
      <c r="D291" s="299" t="s">
        <v>679</v>
      </c>
      <c r="E291" s="19" t="s">
        <v>41</v>
      </c>
      <c r="F291" s="300">
        <v>33.200000000000003</v>
      </c>
      <c r="G291" s="41"/>
      <c r="H291" s="47"/>
    </row>
    <row r="292" s="2" customFormat="1" ht="16.8" customHeight="1">
      <c r="A292" s="41"/>
      <c r="B292" s="47"/>
      <c r="C292" s="299" t="s">
        <v>136</v>
      </c>
      <c r="D292" s="299" t="s">
        <v>200</v>
      </c>
      <c r="E292" s="19" t="s">
        <v>41</v>
      </c>
      <c r="F292" s="300">
        <v>391.98500000000001</v>
      </c>
      <c r="G292" s="41"/>
      <c r="H292" s="47"/>
    </row>
    <row r="293" s="2" customFormat="1" ht="16.8" customHeight="1">
      <c r="A293" s="41"/>
      <c r="B293" s="47"/>
      <c r="C293" s="301" t="s">
        <v>941</v>
      </c>
      <c r="D293" s="41"/>
      <c r="E293" s="41"/>
      <c r="F293" s="41"/>
      <c r="G293" s="41"/>
      <c r="H293" s="47"/>
    </row>
    <row r="294" s="2" customFormat="1" ht="16.8" customHeight="1">
      <c r="A294" s="41"/>
      <c r="B294" s="47"/>
      <c r="C294" s="299" t="s">
        <v>315</v>
      </c>
      <c r="D294" s="299" t="s">
        <v>316</v>
      </c>
      <c r="E294" s="19" t="s">
        <v>96</v>
      </c>
      <c r="F294" s="300">
        <v>391.98500000000001</v>
      </c>
      <c r="G294" s="41"/>
      <c r="H294" s="47"/>
    </row>
    <row r="295" s="2" customFormat="1" ht="16.8" customHeight="1">
      <c r="A295" s="41"/>
      <c r="B295" s="47"/>
      <c r="C295" s="299" t="s">
        <v>629</v>
      </c>
      <c r="D295" s="299" t="s">
        <v>630</v>
      </c>
      <c r="E295" s="19" t="s">
        <v>134</v>
      </c>
      <c r="F295" s="300">
        <v>857.46600000000001</v>
      </c>
      <c r="G295" s="41"/>
      <c r="H295" s="47"/>
    </row>
    <row r="296" s="2" customFormat="1" ht="16.8" customHeight="1">
      <c r="A296" s="41"/>
      <c r="B296" s="47"/>
      <c r="C296" s="299" t="s">
        <v>246</v>
      </c>
      <c r="D296" s="299" t="s">
        <v>247</v>
      </c>
      <c r="E296" s="19" t="s">
        <v>134</v>
      </c>
      <c r="F296" s="300">
        <v>857.46600000000001</v>
      </c>
      <c r="G296" s="41"/>
      <c r="H296" s="47"/>
    </row>
    <row r="297" s="2" customFormat="1" ht="16.8" customHeight="1">
      <c r="A297" s="41"/>
      <c r="B297" s="47"/>
      <c r="C297" s="299" t="s">
        <v>268</v>
      </c>
      <c r="D297" s="299" t="s">
        <v>269</v>
      </c>
      <c r="E297" s="19" t="s">
        <v>134</v>
      </c>
      <c r="F297" s="300">
        <v>2310.0230000000001</v>
      </c>
      <c r="G297" s="41"/>
      <c r="H297" s="47"/>
    </row>
    <row r="298" s="2" customFormat="1" ht="16.8" customHeight="1">
      <c r="A298" s="41"/>
      <c r="B298" s="47"/>
      <c r="C298" s="295" t="s">
        <v>139</v>
      </c>
      <c r="D298" s="296" t="s">
        <v>140</v>
      </c>
      <c r="E298" s="297" t="s">
        <v>96</v>
      </c>
      <c r="F298" s="298">
        <v>933.39999999999998</v>
      </c>
      <c r="G298" s="41"/>
      <c r="H298" s="47"/>
    </row>
    <row r="299" s="2" customFormat="1" ht="16.8" customHeight="1">
      <c r="A299" s="41"/>
      <c r="B299" s="47"/>
      <c r="C299" s="299" t="s">
        <v>41</v>
      </c>
      <c r="D299" s="299" t="s">
        <v>681</v>
      </c>
      <c r="E299" s="19" t="s">
        <v>41</v>
      </c>
      <c r="F299" s="300">
        <v>917.79999999999995</v>
      </c>
      <c r="G299" s="41"/>
      <c r="H299" s="47"/>
    </row>
    <row r="300" s="2" customFormat="1" ht="16.8" customHeight="1">
      <c r="A300" s="41"/>
      <c r="B300" s="47"/>
      <c r="C300" s="299" t="s">
        <v>41</v>
      </c>
      <c r="D300" s="299" t="s">
        <v>682</v>
      </c>
      <c r="E300" s="19" t="s">
        <v>41</v>
      </c>
      <c r="F300" s="300">
        <v>5.5</v>
      </c>
      <c r="G300" s="41"/>
      <c r="H300" s="47"/>
    </row>
    <row r="301" s="2" customFormat="1" ht="16.8" customHeight="1">
      <c r="A301" s="41"/>
      <c r="B301" s="47"/>
      <c r="C301" s="299" t="s">
        <v>41</v>
      </c>
      <c r="D301" s="299" t="s">
        <v>683</v>
      </c>
      <c r="E301" s="19" t="s">
        <v>41</v>
      </c>
      <c r="F301" s="300">
        <v>10.1</v>
      </c>
      <c r="G301" s="41"/>
      <c r="H301" s="47"/>
    </row>
    <row r="302" s="2" customFormat="1" ht="16.8" customHeight="1">
      <c r="A302" s="41"/>
      <c r="B302" s="47"/>
      <c r="C302" s="299" t="s">
        <v>139</v>
      </c>
      <c r="D302" s="299" t="s">
        <v>200</v>
      </c>
      <c r="E302" s="19" t="s">
        <v>41</v>
      </c>
      <c r="F302" s="300">
        <v>933.39999999999998</v>
      </c>
      <c r="G302" s="41"/>
      <c r="H302" s="47"/>
    </row>
    <row r="303" s="2" customFormat="1" ht="16.8" customHeight="1">
      <c r="A303" s="41"/>
      <c r="B303" s="47"/>
      <c r="C303" s="301" t="s">
        <v>941</v>
      </c>
      <c r="D303" s="41"/>
      <c r="E303" s="41"/>
      <c r="F303" s="41"/>
      <c r="G303" s="41"/>
      <c r="H303" s="47"/>
    </row>
    <row r="304" s="2" customFormat="1" ht="16.8" customHeight="1">
      <c r="A304" s="41"/>
      <c r="B304" s="47"/>
      <c r="C304" s="299" t="s">
        <v>324</v>
      </c>
      <c r="D304" s="299" t="s">
        <v>325</v>
      </c>
      <c r="E304" s="19" t="s">
        <v>96</v>
      </c>
      <c r="F304" s="300">
        <v>933.39999999999998</v>
      </c>
      <c r="G304" s="41"/>
      <c r="H304" s="47"/>
    </row>
    <row r="305" s="2" customFormat="1" ht="16.8" customHeight="1">
      <c r="A305" s="41"/>
      <c r="B305" s="47"/>
      <c r="C305" s="299" t="s">
        <v>629</v>
      </c>
      <c r="D305" s="299" t="s">
        <v>630</v>
      </c>
      <c r="E305" s="19" t="s">
        <v>134</v>
      </c>
      <c r="F305" s="300">
        <v>857.46600000000001</v>
      </c>
      <c r="G305" s="41"/>
      <c r="H305" s="47"/>
    </row>
    <row r="306" s="2" customFormat="1" ht="16.8" customHeight="1">
      <c r="A306" s="41"/>
      <c r="B306" s="47"/>
      <c r="C306" s="299" t="s">
        <v>246</v>
      </c>
      <c r="D306" s="299" t="s">
        <v>247</v>
      </c>
      <c r="E306" s="19" t="s">
        <v>134</v>
      </c>
      <c r="F306" s="300">
        <v>857.46600000000001</v>
      </c>
      <c r="G306" s="41"/>
      <c r="H306" s="47"/>
    </row>
    <row r="307" s="2" customFormat="1" ht="16.8" customHeight="1">
      <c r="A307" s="41"/>
      <c r="B307" s="47"/>
      <c r="C307" s="299" t="s">
        <v>268</v>
      </c>
      <c r="D307" s="299" t="s">
        <v>269</v>
      </c>
      <c r="E307" s="19" t="s">
        <v>134</v>
      </c>
      <c r="F307" s="300">
        <v>2310.0230000000001</v>
      </c>
      <c r="G307" s="41"/>
      <c r="H307" s="47"/>
    </row>
    <row r="308" s="2" customFormat="1" ht="16.8" customHeight="1">
      <c r="A308" s="41"/>
      <c r="B308" s="47"/>
      <c r="C308" s="295" t="s">
        <v>592</v>
      </c>
      <c r="D308" s="296" t="s">
        <v>593</v>
      </c>
      <c r="E308" s="297" t="s">
        <v>117</v>
      </c>
      <c r="F308" s="298">
        <v>112.7</v>
      </c>
      <c r="G308" s="41"/>
      <c r="H308" s="47"/>
    </row>
    <row r="309" s="2" customFormat="1" ht="16.8" customHeight="1">
      <c r="A309" s="41"/>
      <c r="B309" s="47"/>
      <c r="C309" s="299" t="s">
        <v>41</v>
      </c>
      <c r="D309" s="299" t="s">
        <v>853</v>
      </c>
      <c r="E309" s="19" t="s">
        <v>41</v>
      </c>
      <c r="F309" s="300">
        <v>47.600000000000001</v>
      </c>
      <c r="G309" s="41"/>
      <c r="H309" s="47"/>
    </row>
    <row r="310" s="2" customFormat="1" ht="16.8" customHeight="1">
      <c r="A310" s="41"/>
      <c r="B310" s="47"/>
      <c r="C310" s="299" t="s">
        <v>41</v>
      </c>
      <c r="D310" s="299" t="s">
        <v>854</v>
      </c>
      <c r="E310" s="19" t="s">
        <v>41</v>
      </c>
      <c r="F310" s="300">
        <v>65.099999999999994</v>
      </c>
      <c r="G310" s="41"/>
      <c r="H310" s="47"/>
    </row>
    <row r="311" s="2" customFormat="1" ht="16.8" customHeight="1">
      <c r="A311" s="41"/>
      <c r="B311" s="47"/>
      <c r="C311" s="299" t="s">
        <v>592</v>
      </c>
      <c r="D311" s="299" t="s">
        <v>200</v>
      </c>
      <c r="E311" s="19" t="s">
        <v>41</v>
      </c>
      <c r="F311" s="300">
        <v>112.7</v>
      </c>
      <c r="G311" s="41"/>
      <c r="H311" s="47"/>
    </row>
    <row r="312" s="2" customFormat="1" ht="16.8" customHeight="1">
      <c r="A312" s="41"/>
      <c r="B312" s="47"/>
      <c r="C312" s="301" t="s">
        <v>941</v>
      </c>
      <c r="D312" s="41"/>
      <c r="E312" s="41"/>
      <c r="F312" s="41"/>
      <c r="G312" s="41"/>
      <c r="H312" s="47"/>
    </row>
    <row r="313" s="2" customFormat="1" ht="16.8" customHeight="1">
      <c r="A313" s="41"/>
      <c r="B313" s="47"/>
      <c r="C313" s="299" t="s">
        <v>848</v>
      </c>
      <c r="D313" s="299" t="s">
        <v>849</v>
      </c>
      <c r="E313" s="19" t="s">
        <v>117</v>
      </c>
      <c r="F313" s="300">
        <v>112.7</v>
      </c>
      <c r="G313" s="41"/>
      <c r="H313" s="47"/>
    </row>
    <row r="314" s="2" customFormat="1" ht="16.8" customHeight="1">
      <c r="A314" s="41"/>
      <c r="B314" s="47"/>
      <c r="C314" s="299" t="s">
        <v>856</v>
      </c>
      <c r="D314" s="299" t="s">
        <v>857</v>
      </c>
      <c r="E314" s="19" t="s">
        <v>117</v>
      </c>
      <c r="F314" s="300">
        <v>112.7</v>
      </c>
      <c r="G314" s="41"/>
      <c r="H314" s="47"/>
    </row>
    <row r="315" s="2" customFormat="1" ht="16.8" customHeight="1">
      <c r="A315" s="41"/>
      <c r="B315" s="47"/>
      <c r="C315" s="299" t="s">
        <v>862</v>
      </c>
      <c r="D315" s="299" t="s">
        <v>863</v>
      </c>
      <c r="E315" s="19" t="s">
        <v>117</v>
      </c>
      <c r="F315" s="300">
        <v>112.7</v>
      </c>
      <c r="G315" s="41"/>
      <c r="H315" s="47"/>
    </row>
    <row r="316" s="2" customFormat="1" ht="16.8" customHeight="1">
      <c r="A316" s="41"/>
      <c r="B316" s="47"/>
      <c r="C316" s="295" t="s">
        <v>142</v>
      </c>
      <c r="D316" s="296" t="s">
        <v>143</v>
      </c>
      <c r="E316" s="297" t="s">
        <v>144</v>
      </c>
      <c r="F316" s="298">
        <v>28.594000000000001</v>
      </c>
      <c r="G316" s="41"/>
      <c r="H316" s="47"/>
    </row>
    <row r="317" s="2" customFormat="1" ht="16.8" customHeight="1">
      <c r="A317" s="41"/>
      <c r="B317" s="47"/>
      <c r="C317" s="299" t="s">
        <v>41</v>
      </c>
      <c r="D317" s="299" t="s">
        <v>906</v>
      </c>
      <c r="E317" s="19" t="s">
        <v>41</v>
      </c>
      <c r="F317" s="300">
        <v>12.159000000000001</v>
      </c>
      <c r="G317" s="41"/>
      <c r="H317" s="47"/>
    </row>
    <row r="318" s="2" customFormat="1" ht="16.8" customHeight="1">
      <c r="A318" s="41"/>
      <c r="B318" s="47"/>
      <c r="C318" s="299" t="s">
        <v>41</v>
      </c>
      <c r="D318" s="299" t="s">
        <v>907</v>
      </c>
      <c r="E318" s="19" t="s">
        <v>41</v>
      </c>
      <c r="F318" s="300">
        <v>11.685000000000001</v>
      </c>
      <c r="G318" s="41"/>
      <c r="H318" s="47"/>
    </row>
    <row r="319" s="2" customFormat="1" ht="16.8" customHeight="1">
      <c r="A319" s="41"/>
      <c r="B319" s="47"/>
      <c r="C319" s="299" t="s">
        <v>41</v>
      </c>
      <c r="D319" s="299" t="s">
        <v>908</v>
      </c>
      <c r="E319" s="19" t="s">
        <v>41</v>
      </c>
      <c r="F319" s="300">
        <v>4.75</v>
      </c>
      <c r="G319" s="41"/>
      <c r="H319" s="47"/>
    </row>
    <row r="320" s="2" customFormat="1" ht="16.8" customHeight="1">
      <c r="A320" s="41"/>
      <c r="B320" s="47"/>
      <c r="C320" s="299" t="s">
        <v>142</v>
      </c>
      <c r="D320" s="299" t="s">
        <v>200</v>
      </c>
      <c r="E320" s="19" t="s">
        <v>41</v>
      </c>
      <c r="F320" s="300">
        <v>28.594000000000001</v>
      </c>
      <c r="G320" s="41"/>
      <c r="H320" s="47"/>
    </row>
    <row r="321" s="2" customFormat="1" ht="16.8" customHeight="1">
      <c r="A321" s="41"/>
      <c r="B321" s="47"/>
      <c r="C321" s="301" t="s">
        <v>941</v>
      </c>
      <c r="D321" s="41"/>
      <c r="E321" s="41"/>
      <c r="F321" s="41"/>
      <c r="G321" s="41"/>
      <c r="H321" s="47"/>
    </row>
    <row r="322" s="2" customFormat="1" ht="16.8" customHeight="1">
      <c r="A322" s="41"/>
      <c r="B322" s="47"/>
      <c r="C322" s="299" t="s">
        <v>467</v>
      </c>
      <c r="D322" s="299" t="s">
        <v>468</v>
      </c>
      <c r="E322" s="19" t="s">
        <v>144</v>
      </c>
      <c r="F322" s="300">
        <v>28.594000000000001</v>
      </c>
      <c r="G322" s="41"/>
      <c r="H322" s="47"/>
    </row>
    <row r="323" s="2" customFormat="1" ht="16.8" customHeight="1">
      <c r="A323" s="41"/>
      <c r="B323" s="47"/>
      <c r="C323" s="299" t="s">
        <v>454</v>
      </c>
      <c r="D323" s="299" t="s">
        <v>455</v>
      </c>
      <c r="E323" s="19" t="s">
        <v>144</v>
      </c>
      <c r="F323" s="300">
        <v>28.594000000000001</v>
      </c>
      <c r="G323" s="41"/>
      <c r="H323" s="47"/>
    </row>
    <row r="324" s="2" customFormat="1" ht="16.8" customHeight="1">
      <c r="A324" s="41"/>
      <c r="B324" s="47"/>
      <c r="C324" s="299" t="s">
        <v>460</v>
      </c>
      <c r="D324" s="299" t="s">
        <v>461</v>
      </c>
      <c r="E324" s="19" t="s">
        <v>144</v>
      </c>
      <c r="F324" s="300">
        <v>943.60199999999998</v>
      </c>
      <c r="G324" s="41"/>
      <c r="H324" s="47"/>
    </row>
    <row r="325" s="2" customFormat="1" ht="16.8" customHeight="1">
      <c r="A325" s="41"/>
      <c r="B325" s="47"/>
      <c r="C325" s="295" t="s">
        <v>596</v>
      </c>
      <c r="D325" s="296" t="s">
        <v>597</v>
      </c>
      <c r="E325" s="297" t="s">
        <v>144</v>
      </c>
      <c r="F325" s="298">
        <v>151.05699999999999</v>
      </c>
      <c r="G325" s="41"/>
      <c r="H325" s="47"/>
    </row>
    <row r="326" s="2" customFormat="1" ht="16.8" customHeight="1">
      <c r="A326" s="41"/>
      <c r="B326" s="47"/>
      <c r="C326" s="299" t="s">
        <v>41</v>
      </c>
      <c r="D326" s="299" t="s">
        <v>892</v>
      </c>
      <c r="E326" s="19" t="s">
        <v>41</v>
      </c>
      <c r="F326" s="300">
        <v>0</v>
      </c>
      <c r="G326" s="41"/>
      <c r="H326" s="47"/>
    </row>
    <row r="327" s="2" customFormat="1" ht="16.8" customHeight="1">
      <c r="A327" s="41"/>
      <c r="B327" s="47"/>
      <c r="C327" s="299" t="s">
        <v>41</v>
      </c>
      <c r="D327" s="299" t="s">
        <v>893</v>
      </c>
      <c r="E327" s="19" t="s">
        <v>41</v>
      </c>
      <c r="F327" s="300">
        <v>151.05699999999999</v>
      </c>
      <c r="G327" s="41"/>
      <c r="H327" s="47"/>
    </row>
    <row r="328" s="2" customFormat="1" ht="16.8" customHeight="1">
      <c r="A328" s="41"/>
      <c r="B328" s="47"/>
      <c r="C328" s="299" t="s">
        <v>596</v>
      </c>
      <c r="D328" s="299" t="s">
        <v>200</v>
      </c>
      <c r="E328" s="19" t="s">
        <v>41</v>
      </c>
      <c r="F328" s="300">
        <v>151.05699999999999</v>
      </c>
      <c r="G328" s="41"/>
      <c r="H328" s="47"/>
    </row>
    <row r="329" s="2" customFormat="1" ht="16.8" customHeight="1">
      <c r="A329" s="41"/>
      <c r="B329" s="47"/>
      <c r="C329" s="301" t="s">
        <v>941</v>
      </c>
      <c r="D329" s="41"/>
      <c r="E329" s="41"/>
      <c r="F329" s="41"/>
      <c r="G329" s="41"/>
      <c r="H329" s="47"/>
    </row>
    <row r="330" s="2" customFormat="1" ht="16.8" customHeight="1">
      <c r="A330" s="41"/>
      <c r="B330" s="47"/>
      <c r="C330" s="299" t="s">
        <v>887</v>
      </c>
      <c r="D330" s="299" t="s">
        <v>888</v>
      </c>
      <c r="E330" s="19" t="s">
        <v>144</v>
      </c>
      <c r="F330" s="300">
        <v>151.05699999999999</v>
      </c>
      <c r="G330" s="41"/>
      <c r="H330" s="47"/>
    </row>
    <row r="331" s="2" customFormat="1" ht="16.8" customHeight="1">
      <c r="A331" s="41"/>
      <c r="B331" s="47"/>
      <c r="C331" s="299" t="s">
        <v>895</v>
      </c>
      <c r="D331" s="299" t="s">
        <v>896</v>
      </c>
      <c r="E331" s="19" t="s">
        <v>144</v>
      </c>
      <c r="F331" s="300">
        <v>4984.8810000000003</v>
      </c>
      <c r="G331" s="41"/>
      <c r="H331" s="47"/>
    </row>
    <row r="332" s="2" customFormat="1" ht="16.8" customHeight="1">
      <c r="A332" s="41"/>
      <c r="B332" s="47"/>
      <c r="C332" s="299" t="s">
        <v>912</v>
      </c>
      <c r="D332" s="299" t="s">
        <v>278</v>
      </c>
      <c r="E332" s="19" t="s">
        <v>144</v>
      </c>
      <c r="F332" s="300">
        <v>151.05699999999999</v>
      </c>
      <c r="G332" s="41"/>
      <c r="H332" s="47"/>
    </row>
    <row r="333" s="2" customFormat="1" ht="16.8" customHeight="1">
      <c r="A333" s="41"/>
      <c r="B333" s="47"/>
      <c r="C333" s="295" t="s">
        <v>152</v>
      </c>
      <c r="D333" s="296" t="s">
        <v>153</v>
      </c>
      <c r="E333" s="297" t="s">
        <v>96</v>
      </c>
      <c r="F333" s="298">
        <v>471.10000000000002</v>
      </c>
      <c r="G333" s="41"/>
      <c r="H333" s="47"/>
    </row>
    <row r="334" s="2" customFormat="1" ht="16.8" customHeight="1">
      <c r="A334" s="41"/>
      <c r="B334" s="47"/>
      <c r="C334" s="299" t="s">
        <v>41</v>
      </c>
      <c r="D334" s="299" t="s">
        <v>666</v>
      </c>
      <c r="E334" s="19" t="s">
        <v>41</v>
      </c>
      <c r="F334" s="300">
        <v>17</v>
      </c>
      <c r="G334" s="41"/>
      <c r="H334" s="47"/>
    </row>
    <row r="335" s="2" customFormat="1" ht="16.8" customHeight="1">
      <c r="A335" s="41"/>
      <c r="B335" s="47"/>
      <c r="C335" s="299" t="s">
        <v>41</v>
      </c>
      <c r="D335" s="299" t="s">
        <v>667</v>
      </c>
      <c r="E335" s="19" t="s">
        <v>41</v>
      </c>
      <c r="F335" s="300">
        <v>59.299999999999997</v>
      </c>
      <c r="G335" s="41"/>
      <c r="H335" s="47"/>
    </row>
    <row r="336" s="2" customFormat="1" ht="16.8" customHeight="1">
      <c r="A336" s="41"/>
      <c r="B336" s="47"/>
      <c r="C336" s="299" t="s">
        <v>41</v>
      </c>
      <c r="D336" s="299" t="s">
        <v>668</v>
      </c>
      <c r="E336" s="19" t="s">
        <v>41</v>
      </c>
      <c r="F336" s="300">
        <v>394.80000000000001</v>
      </c>
      <c r="G336" s="41"/>
      <c r="H336" s="47"/>
    </row>
    <row r="337" s="2" customFormat="1" ht="16.8" customHeight="1">
      <c r="A337" s="41"/>
      <c r="B337" s="47"/>
      <c r="C337" s="299" t="s">
        <v>152</v>
      </c>
      <c r="D337" s="299" t="s">
        <v>200</v>
      </c>
      <c r="E337" s="19" t="s">
        <v>41</v>
      </c>
      <c r="F337" s="300">
        <v>471.10000000000002</v>
      </c>
      <c r="G337" s="41"/>
      <c r="H337" s="47"/>
    </row>
    <row r="338" s="2" customFormat="1" ht="16.8" customHeight="1">
      <c r="A338" s="41"/>
      <c r="B338" s="47"/>
      <c r="C338" s="301" t="s">
        <v>941</v>
      </c>
      <c r="D338" s="41"/>
      <c r="E338" s="41"/>
      <c r="F338" s="41"/>
      <c r="G338" s="41"/>
      <c r="H338" s="47"/>
    </row>
    <row r="339" s="2" customFormat="1" ht="16.8" customHeight="1">
      <c r="A339" s="41"/>
      <c r="B339" s="47"/>
      <c r="C339" s="299" t="s">
        <v>300</v>
      </c>
      <c r="D339" s="299" t="s">
        <v>301</v>
      </c>
      <c r="E339" s="19" t="s">
        <v>96</v>
      </c>
      <c r="F339" s="300">
        <v>471.10000000000002</v>
      </c>
      <c r="G339" s="41"/>
      <c r="H339" s="47"/>
    </row>
    <row r="340" s="2" customFormat="1" ht="16.8" customHeight="1">
      <c r="A340" s="41"/>
      <c r="B340" s="47"/>
      <c r="C340" s="299" t="s">
        <v>659</v>
      </c>
      <c r="D340" s="299" t="s">
        <v>660</v>
      </c>
      <c r="E340" s="19" t="s">
        <v>96</v>
      </c>
      <c r="F340" s="300">
        <v>471.10000000000002</v>
      </c>
      <c r="G340" s="41"/>
      <c r="H340" s="47"/>
    </row>
    <row r="341" s="2" customFormat="1" ht="16.8" customHeight="1">
      <c r="A341" s="41"/>
      <c r="B341" s="47"/>
      <c r="C341" s="299" t="s">
        <v>307</v>
      </c>
      <c r="D341" s="299" t="s">
        <v>308</v>
      </c>
      <c r="E341" s="19" t="s">
        <v>309</v>
      </c>
      <c r="F341" s="300">
        <v>294.43799999999999</v>
      </c>
      <c r="G341" s="41"/>
      <c r="H341" s="47"/>
    </row>
    <row r="342" s="2" customFormat="1" ht="16.8" customHeight="1">
      <c r="A342" s="41"/>
      <c r="B342" s="47"/>
      <c r="C342" s="295" t="s">
        <v>155</v>
      </c>
      <c r="D342" s="296" t="s">
        <v>156</v>
      </c>
      <c r="E342" s="297" t="s">
        <v>134</v>
      </c>
      <c r="F342" s="298">
        <v>1452.557</v>
      </c>
      <c r="G342" s="41"/>
      <c r="H342" s="47"/>
    </row>
    <row r="343" s="2" customFormat="1" ht="16.8" customHeight="1">
      <c r="A343" s="41"/>
      <c r="B343" s="47"/>
      <c r="C343" s="299" t="s">
        <v>41</v>
      </c>
      <c r="D343" s="299" t="s">
        <v>257</v>
      </c>
      <c r="E343" s="19" t="s">
        <v>41</v>
      </c>
      <c r="F343" s="300">
        <v>0</v>
      </c>
      <c r="G343" s="41"/>
      <c r="H343" s="47"/>
    </row>
    <row r="344" s="2" customFormat="1" ht="16.8" customHeight="1">
      <c r="A344" s="41"/>
      <c r="B344" s="47"/>
      <c r="C344" s="299" t="s">
        <v>41</v>
      </c>
      <c r="D344" s="299" t="s">
        <v>258</v>
      </c>
      <c r="E344" s="19" t="s">
        <v>41</v>
      </c>
      <c r="F344" s="300">
        <v>49.43</v>
      </c>
      <c r="G344" s="41"/>
      <c r="H344" s="47"/>
    </row>
    <row r="345" s="2" customFormat="1" ht="16.8" customHeight="1">
      <c r="A345" s="41"/>
      <c r="B345" s="47"/>
      <c r="C345" s="299" t="s">
        <v>41</v>
      </c>
      <c r="D345" s="299" t="s">
        <v>132</v>
      </c>
      <c r="E345" s="19" t="s">
        <v>41</v>
      </c>
      <c r="F345" s="300">
        <v>733.60199999999998</v>
      </c>
      <c r="G345" s="41"/>
      <c r="H345" s="47"/>
    </row>
    <row r="346" s="2" customFormat="1" ht="16.8" customHeight="1">
      <c r="A346" s="41"/>
      <c r="B346" s="47"/>
      <c r="C346" s="299" t="s">
        <v>41</v>
      </c>
      <c r="D346" s="299" t="s">
        <v>259</v>
      </c>
      <c r="E346" s="19" t="s">
        <v>41</v>
      </c>
      <c r="F346" s="300">
        <v>42.5</v>
      </c>
      <c r="G346" s="41"/>
      <c r="H346" s="47"/>
    </row>
    <row r="347" s="2" customFormat="1" ht="16.8" customHeight="1">
      <c r="A347" s="41"/>
      <c r="B347" s="47"/>
      <c r="C347" s="299" t="s">
        <v>41</v>
      </c>
      <c r="D347" s="299" t="s">
        <v>648</v>
      </c>
      <c r="E347" s="19" t="s">
        <v>41</v>
      </c>
      <c r="F347" s="300">
        <v>622.14999999999998</v>
      </c>
      <c r="G347" s="41"/>
      <c r="H347" s="47"/>
    </row>
    <row r="348" s="2" customFormat="1" ht="16.8" customHeight="1">
      <c r="A348" s="41"/>
      <c r="B348" s="47"/>
      <c r="C348" s="299" t="s">
        <v>41</v>
      </c>
      <c r="D348" s="299" t="s">
        <v>649</v>
      </c>
      <c r="E348" s="19" t="s">
        <v>41</v>
      </c>
      <c r="F348" s="300">
        <v>4.875</v>
      </c>
      <c r="G348" s="41"/>
      <c r="H348" s="47"/>
    </row>
    <row r="349" s="2" customFormat="1" ht="16.8" customHeight="1">
      <c r="A349" s="41"/>
      <c r="B349" s="47"/>
      <c r="C349" s="299" t="s">
        <v>155</v>
      </c>
      <c r="D349" s="299" t="s">
        <v>200</v>
      </c>
      <c r="E349" s="19" t="s">
        <v>41</v>
      </c>
      <c r="F349" s="300">
        <v>1452.557</v>
      </c>
      <c r="G349" s="41"/>
      <c r="H349" s="47"/>
    </row>
    <row r="350" s="2" customFormat="1" ht="16.8" customHeight="1">
      <c r="A350" s="41"/>
      <c r="B350" s="47"/>
      <c r="C350" s="301" t="s">
        <v>941</v>
      </c>
      <c r="D350" s="41"/>
      <c r="E350" s="41"/>
      <c r="F350" s="41"/>
      <c r="G350" s="41"/>
      <c r="H350" s="47"/>
    </row>
    <row r="351" s="2" customFormat="1" ht="16.8" customHeight="1">
      <c r="A351" s="41"/>
      <c r="B351" s="47"/>
      <c r="C351" s="299" t="s">
        <v>252</v>
      </c>
      <c r="D351" s="299" t="s">
        <v>253</v>
      </c>
      <c r="E351" s="19" t="s">
        <v>134</v>
      </c>
      <c r="F351" s="300">
        <v>1452.557</v>
      </c>
      <c r="G351" s="41"/>
      <c r="H351" s="47"/>
    </row>
    <row r="352" s="2" customFormat="1" ht="16.8" customHeight="1">
      <c r="A352" s="41"/>
      <c r="B352" s="47"/>
      <c r="C352" s="299" t="s">
        <v>261</v>
      </c>
      <c r="D352" s="299" t="s">
        <v>262</v>
      </c>
      <c r="E352" s="19" t="s">
        <v>134</v>
      </c>
      <c r="F352" s="300">
        <v>33408.811000000002</v>
      </c>
      <c r="G352" s="41"/>
      <c r="H352" s="47"/>
    </row>
    <row r="353" s="2" customFormat="1" ht="16.8" customHeight="1">
      <c r="A353" s="41"/>
      <c r="B353" s="47"/>
      <c r="C353" s="299" t="s">
        <v>268</v>
      </c>
      <c r="D353" s="299" t="s">
        <v>269</v>
      </c>
      <c r="E353" s="19" t="s">
        <v>134</v>
      </c>
      <c r="F353" s="300">
        <v>2310.0230000000001</v>
      </c>
      <c r="G353" s="41"/>
      <c r="H353" s="47"/>
    </row>
    <row r="354" s="2" customFormat="1" ht="16.8" customHeight="1">
      <c r="A354" s="41"/>
      <c r="B354" s="47"/>
      <c r="C354" s="299" t="s">
        <v>275</v>
      </c>
      <c r="D354" s="299" t="s">
        <v>276</v>
      </c>
      <c r="E354" s="19" t="s">
        <v>144</v>
      </c>
      <c r="F354" s="300">
        <v>2905.114</v>
      </c>
      <c r="G354" s="41"/>
      <c r="H354" s="47"/>
    </row>
    <row r="355" s="2" customFormat="1" ht="7.44" customHeight="1">
      <c r="A355" s="41"/>
      <c r="B355" s="162"/>
      <c r="C355" s="163"/>
      <c r="D355" s="163"/>
      <c r="E355" s="163"/>
      <c r="F355" s="163"/>
      <c r="G355" s="163"/>
      <c r="H355" s="47"/>
    </row>
    <row r="356" s="2" customFormat="1">
      <c r="A356" s="41"/>
      <c r="B356" s="41"/>
      <c r="C356" s="41"/>
      <c r="D356" s="41"/>
      <c r="E356" s="41"/>
      <c r="F356" s="41"/>
      <c r="G356" s="41"/>
      <c r="H356" s="41"/>
    </row>
  </sheetData>
  <sheetProtection sheet="1" formatColumns="0" formatRows="0" objects="1" scenarios="1" spinCount="100000" saltValue="xkXxBsTcr8JN6R77XCzk2+lmU3nAq2NogJZdsFlqqzfDWJXSuCt7cE7gM3roOL7vwjz8+KJ4NTQLDMxitrqn7w==" hashValue="gHFOw1qNaZX7V0IPOq7gg2XwDPkKHPMK+9PRjbX9d6aiZYK90oSiu3xQrptgnyEChQ4kiK1HWT+xDsDL/ovnaA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302" customWidth="1"/>
    <col min="2" max="2" width="1.667969" style="302" customWidth="1"/>
    <col min="3" max="4" width="5" style="302" customWidth="1"/>
    <col min="5" max="5" width="11.66016" style="302" customWidth="1"/>
    <col min="6" max="6" width="9.160156" style="302" customWidth="1"/>
    <col min="7" max="7" width="5" style="302" customWidth="1"/>
    <col min="8" max="8" width="77.83203" style="302" customWidth="1"/>
    <col min="9" max="10" width="20" style="302" customWidth="1"/>
    <col min="11" max="11" width="1.667969" style="302" customWidth="1"/>
  </cols>
  <sheetData>
    <row r="1" s="1" customFormat="1" ht="37.5" customHeight="1"/>
    <row r="2" s="1" customFormat="1" ht="7.5" customHeight="1">
      <c r="B2" s="303"/>
      <c r="C2" s="304"/>
      <c r="D2" s="304"/>
      <c r="E2" s="304"/>
      <c r="F2" s="304"/>
      <c r="G2" s="304"/>
      <c r="H2" s="304"/>
      <c r="I2" s="304"/>
      <c r="J2" s="304"/>
      <c r="K2" s="305"/>
    </row>
    <row r="3" s="17" customFormat="1" ht="45" customHeight="1">
      <c r="B3" s="306"/>
      <c r="C3" s="307" t="s">
        <v>943</v>
      </c>
      <c r="D3" s="307"/>
      <c r="E3" s="307"/>
      <c r="F3" s="307"/>
      <c r="G3" s="307"/>
      <c r="H3" s="307"/>
      <c r="I3" s="307"/>
      <c r="J3" s="307"/>
      <c r="K3" s="308"/>
    </row>
    <row r="4" s="1" customFormat="1" ht="25.5" customHeight="1">
      <c r="B4" s="309"/>
      <c r="C4" s="310" t="s">
        <v>944</v>
      </c>
      <c r="D4" s="310"/>
      <c r="E4" s="310"/>
      <c r="F4" s="310"/>
      <c r="G4" s="310"/>
      <c r="H4" s="310"/>
      <c r="I4" s="310"/>
      <c r="J4" s="310"/>
      <c r="K4" s="311"/>
    </row>
    <row r="5" s="1" customFormat="1" ht="5.25" customHeight="1">
      <c r="B5" s="309"/>
      <c r="C5" s="312"/>
      <c r="D5" s="312"/>
      <c r="E5" s="312"/>
      <c r="F5" s="312"/>
      <c r="G5" s="312"/>
      <c r="H5" s="312"/>
      <c r="I5" s="312"/>
      <c r="J5" s="312"/>
      <c r="K5" s="311"/>
    </row>
    <row r="6" s="1" customFormat="1" ht="15" customHeight="1">
      <c r="B6" s="309"/>
      <c r="C6" s="313" t="s">
        <v>945</v>
      </c>
      <c r="D6" s="313"/>
      <c r="E6" s="313"/>
      <c r="F6" s="313"/>
      <c r="G6" s="313"/>
      <c r="H6" s="313"/>
      <c r="I6" s="313"/>
      <c r="J6" s="313"/>
      <c r="K6" s="311"/>
    </row>
    <row r="7" s="1" customFormat="1" ht="15" customHeight="1">
      <c r="B7" s="314"/>
      <c r="C7" s="313" t="s">
        <v>946</v>
      </c>
      <c r="D7" s="313"/>
      <c r="E7" s="313"/>
      <c r="F7" s="313"/>
      <c r="G7" s="313"/>
      <c r="H7" s="313"/>
      <c r="I7" s="313"/>
      <c r="J7" s="313"/>
      <c r="K7" s="311"/>
    </row>
    <row r="8" s="1" customFormat="1" ht="12.75" customHeight="1">
      <c r="B8" s="314"/>
      <c r="C8" s="313"/>
      <c r="D8" s="313"/>
      <c r="E8" s="313"/>
      <c r="F8" s="313"/>
      <c r="G8" s="313"/>
      <c r="H8" s="313"/>
      <c r="I8" s="313"/>
      <c r="J8" s="313"/>
      <c r="K8" s="311"/>
    </row>
    <row r="9" s="1" customFormat="1" ht="15" customHeight="1">
      <c r="B9" s="314"/>
      <c r="C9" s="313" t="s">
        <v>947</v>
      </c>
      <c r="D9" s="313"/>
      <c r="E9" s="313"/>
      <c r="F9" s="313"/>
      <c r="G9" s="313"/>
      <c r="H9" s="313"/>
      <c r="I9" s="313"/>
      <c r="J9" s="313"/>
      <c r="K9" s="311"/>
    </row>
    <row r="10" s="1" customFormat="1" ht="15" customHeight="1">
      <c r="B10" s="314"/>
      <c r="C10" s="313"/>
      <c r="D10" s="313" t="s">
        <v>948</v>
      </c>
      <c r="E10" s="313"/>
      <c r="F10" s="313"/>
      <c r="G10" s="313"/>
      <c r="H10" s="313"/>
      <c r="I10" s="313"/>
      <c r="J10" s="313"/>
      <c r="K10" s="311"/>
    </row>
    <row r="11" s="1" customFormat="1" ht="15" customHeight="1">
      <c r="B11" s="314"/>
      <c r="C11" s="315"/>
      <c r="D11" s="313" t="s">
        <v>949</v>
      </c>
      <c r="E11" s="313"/>
      <c r="F11" s="313"/>
      <c r="G11" s="313"/>
      <c r="H11" s="313"/>
      <c r="I11" s="313"/>
      <c r="J11" s="313"/>
      <c r="K11" s="311"/>
    </row>
    <row r="12" s="1" customFormat="1" ht="15" customHeight="1">
      <c r="B12" s="314"/>
      <c r="C12" s="315"/>
      <c r="D12" s="313"/>
      <c r="E12" s="313"/>
      <c r="F12" s="313"/>
      <c r="G12" s="313"/>
      <c r="H12" s="313"/>
      <c r="I12" s="313"/>
      <c r="J12" s="313"/>
      <c r="K12" s="311"/>
    </row>
    <row r="13" s="1" customFormat="1" ht="15" customHeight="1">
      <c r="B13" s="314"/>
      <c r="C13" s="315"/>
      <c r="D13" s="316" t="s">
        <v>950</v>
      </c>
      <c r="E13" s="313"/>
      <c r="F13" s="313"/>
      <c r="G13" s="313"/>
      <c r="H13" s="313"/>
      <c r="I13" s="313"/>
      <c r="J13" s="313"/>
      <c r="K13" s="311"/>
    </row>
    <row r="14" s="1" customFormat="1" ht="12.75" customHeight="1">
      <c r="B14" s="314"/>
      <c r="C14" s="315"/>
      <c r="D14" s="315"/>
      <c r="E14" s="315"/>
      <c r="F14" s="315"/>
      <c r="G14" s="315"/>
      <c r="H14" s="315"/>
      <c r="I14" s="315"/>
      <c r="J14" s="315"/>
      <c r="K14" s="311"/>
    </row>
    <row r="15" s="1" customFormat="1" ht="15" customHeight="1">
      <c r="B15" s="314"/>
      <c r="C15" s="315"/>
      <c r="D15" s="313" t="s">
        <v>951</v>
      </c>
      <c r="E15" s="313"/>
      <c r="F15" s="313"/>
      <c r="G15" s="313"/>
      <c r="H15" s="313"/>
      <c r="I15" s="313"/>
      <c r="J15" s="313"/>
      <c r="K15" s="311"/>
    </row>
    <row r="16" s="1" customFormat="1" ht="15" customHeight="1">
      <c r="B16" s="314"/>
      <c r="C16" s="315"/>
      <c r="D16" s="313" t="s">
        <v>952</v>
      </c>
      <c r="E16" s="313"/>
      <c r="F16" s="313"/>
      <c r="G16" s="313"/>
      <c r="H16" s="313"/>
      <c r="I16" s="313"/>
      <c r="J16" s="313"/>
      <c r="K16" s="311"/>
    </row>
    <row r="17" s="1" customFormat="1" ht="15" customHeight="1">
      <c r="B17" s="314"/>
      <c r="C17" s="315"/>
      <c r="D17" s="313" t="s">
        <v>953</v>
      </c>
      <c r="E17" s="313"/>
      <c r="F17" s="313"/>
      <c r="G17" s="313"/>
      <c r="H17" s="313"/>
      <c r="I17" s="313"/>
      <c r="J17" s="313"/>
      <c r="K17" s="311"/>
    </row>
    <row r="18" s="1" customFormat="1" ht="15" customHeight="1">
      <c r="B18" s="314"/>
      <c r="C18" s="315"/>
      <c r="D18" s="315"/>
      <c r="E18" s="317" t="s">
        <v>87</v>
      </c>
      <c r="F18" s="313" t="s">
        <v>954</v>
      </c>
      <c r="G18" s="313"/>
      <c r="H18" s="313"/>
      <c r="I18" s="313"/>
      <c r="J18" s="313"/>
      <c r="K18" s="311"/>
    </row>
    <row r="19" s="1" customFormat="1" ht="15" customHeight="1">
      <c r="B19" s="314"/>
      <c r="C19" s="315"/>
      <c r="D19" s="315"/>
      <c r="E19" s="317" t="s">
        <v>955</v>
      </c>
      <c r="F19" s="313" t="s">
        <v>956</v>
      </c>
      <c r="G19" s="313"/>
      <c r="H19" s="313"/>
      <c r="I19" s="313"/>
      <c r="J19" s="313"/>
      <c r="K19" s="311"/>
    </row>
    <row r="20" s="1" customFormat="1" ht="15" customHeight="1">
      <c r="B20" s="314"/>
      <c r="C20" s="315"/>
      <c r="D20" s="315"/>
      <c r="E20" s="317" t="s">
        <v>957</v>
      </c>
      <c r="F20" s="313" t="s">
        <v>958</v>
      </c>
      <c r="G20" s="313"/>
      <c r="H20" s="313"/>
      <c r="I20" s="313"/>
      <c r="J20" s="313"/>
      <c r="K20" s="311"/>
    </row>
    <row r="21" s="1" customFormat="1" ht="15" customHeight="1">
      <c r="B21" s="314"/>
      <c r="C21" s="315"/>
      <c r="D21" s="315"/>
      <c r="E21" s="317" t="s">
        <v>959</v>
      </c>
      <c r="F21" s="313" t="s">
        <v>960</v>
      </c>
      <c r="G21" s="313"/>
      <c r="H21" s="313"/>
      <c r="I21" s="313"/>
      <c r="J21" s="313"/>
      <c r="K21" s="311"/>
    </row>
    <row r="22" s="1" customFormat="1" ht="15" customHeight="1">
      <c r="B22" s="314"/>
      <c r="C22" s="315"/>
      <c r="D22" s="315"/>
      <c r="E22" s="317" t="s">
        <v>961</v>
      </c>
      <c r="F22" s="313" t="s">
        <v>962</v>
      </c>
      <c r="G22" s="313"/>
      <c r="H22" s="313"/>
      <c r="I22" s="313"/>
      <c r="J22" s="313"/>
      <c r="K22" s="311"/>
    </row>
    <row r="23" s="1" customFormat="1" ht="15" customHeight="1">
      <c r="B23" s="314"/>
      <c r="C23" s="315"/>
      <c r="D23" s="315"/>
      <c r="E23" s="317" t="s">
        <v>963</v>
      </c>
      <c r="F23" s="313" t="s">
        <v>964</v>
      </c>
      <c r="G23" s="313"/>
      <c r="H23" s="313"/>
      <c r="I23" s="313"/>
      <c r="J23" s="313"/>
      <c r="K23" s="311"/>
    </row>
    <row r="24" s="1" customFormat="1" ht="12.75" customHeight="1">
      <c r="B24" s="314"/>
      <c r="C24" s="315"/>
      <c r="D24" s="315"/>
      <c r="E24" s="315"/>
      <c r="F24" s="315"/>
      <c r="G24" s="315"/>
      <c r="H24" s="315"/>
      <c r="I24" s="315"/>
      <c r="J24" s="315"/>
      <c r="K24" s="311"/>
    </row>
    <row r="25" s="1" customFormat="1" ht="15" customHeight="1">
      <c r="B25" s="314"/>
      <c r="C25" s="313" t="s">
        <v>965</v>
      </c>
      <c r="D25" s="313"/>
      <c r="E25" s="313"/>
      <c r="F25" s="313"/>
      <c r="G25" s="313"/>
      <c r="H25" s="313"/>
      <c r="I25" s="313"/>
      <c r="J25" s="313"/>
      <c r="K25" s="311"/>
    </row>
    <row r="26" s="1" customFormat="1" ht="15" customHeight="1">
      <c r="B26" s="314"/>
      <c r="C26" s="313" t="s">
        <v>966</v>
      </c>
      <c r="D26" s="313"/>
      <c r="E26" s="313"/>
      <c r="F26" s="313"/>
      <c r="G26" s="313"/>
      <c r="H26" s="313"/>
      <c r="I26" s="313"/>
      <c r="J26" s="313"/>
      <c r="K26" s="311"/>
    </row>
    <row r="27" s="1" customFormat="1" ht="15" customHeight="1">
      <c r="B27" s="314"/>
      <c r="C27" s="313"/>
      <c r="D27" s="313" t="s">
        <v>967</v>
      </c>
      <c r="E27" s="313"/>
      <c r="F27" s="313"/>
      <c r="G27" s="313"/>
      <c r="H27" s="313"/>
      <c r="I27" s="313"/>
      <c r="J27" s="313"/>
      <c r="K27" s="311"/>
    </row>
    <row r="28" s="1" customFormat="1" ht="15" customHeight="1">
      <c r="B28" s="314"/>
      <c r="C28" s="315"/>
      <c r="D28" s="313" t="s">
        <v>968</v>
      </c>
      <c r="E28" s="313"/>
      <c r="F28" s="313"/>
      <c r="G28" s="313"/>
      <c r="H28" s="313"/>
      <c r="I28" s="313"/>
      <c r="J28" s="313"/>
      <c r="K28" s="311"/>
    </row>
    <row r="29" s="1" customFormat="1" ht="12.75" customHeight="1">
      <c r="B29" s="314"/>
      <c r="C29" s="315"/>
      <c r="D29" s="315"/>
      <c r="E29" s="315"/>
      <c r="F29" s="315"/>
      <c r="G29" s="315"/>
      <c r="H29" s="315"/>
      <c r="I29" s="315"/>
      <c r="J29" s="315"/>
      <c r="K29" s="311"/>
    </row>
    <row r="30" s="1" customFormat="1" ht="15" customHeight="1">
      <c r="B30" s="314"/>
      <c r="C30" s="315"/>
      <c r="D30" s="313" t="s">
        <v>969</v>
      </c>
      <c r="E30" s="313"/>
      <c r="F30" s="313"/>
      <c r="G30" s="313"/>
      <c r="H30" s="313"/>
      <c r="I30" s="313"/>
      <c r="J30" s="313"/>
      <c r="K30" s="311"/>
    </row>
    <row r="31" s="1" customFormat="1" ht="15" customHeight="1">
      <c r="B31" s="314"/>
      <c r="C31" s="315"/>
      <c r="D31" s="313" t="s">
        <v>970</v>
      </c>
      <c r="E31" s="313"/>
      <c r="F31" s="313"/>
      <c r="G31" s="313"/>
      <c r="H31" s="313"/>
      <c r="I31" s="313"/>
      <c r="J31" s="313"/>
      <c r="K31" s="311"/>
    </row>
    <row r="32" s="1" customFormat="1" ht="12.75" customHeight="1">
      <c r="B32" s="314"/>
      <c r="C32" s="315"/>
      <c r="D32" s="315"/>
      <c r="E32" s="315"/>
      <c r="F32" s="315"/>
      <c r="G32" s="315"/>
      <c r="H32" s="315"/>
      <c r="I32" s="315"/>
      <c r="J32" s="315"/>
      <c r="K32" s="311"/>
    </row>
    <row r="33" s="1" customFormat="1" ht="15" customHeight="1">
      <c r="B33" s="314"/>
      <c r="C33" s="315"/>
      <c r="D33" s="313" t="s">
        <v>971</v>
      </c>
      <c r="E33" s="313"/>
      <c r="F33" s="313"/>
      <c r="G33" s="313"/>
      <c r="H33" s="313"/>
      <c r="I33" s="313"/>
      <c r="J33" s="313"/>
      <c r="K33" s="311"/>
    </row>
    <row r="34" s="1" customFormat="1" ht="15" customHeight="1">
      <c r="B34" s="314"/>
      <c r="C34" s="315"/>
      <c r="D34" s="313" t="s">
        <v>972</v>
      </c>
      <c r="E34" s="313"/>
      <c r="F34" s="313"/>
      <c r="G34" s="313"/>
      <c r="H34" s="313"/>
      <c r="I34" s="313"/>
      <c r="J34" s="313"/>
      <c r="K34" s="311"/>
    </row>
    <row r="35" s="1" customFormat="1" ht="15" customHeight="1">
      <c r="B35" s="314"/>
      <c r="C35" s="315"/>
      <c r="D35" s="313" t="s">
        <v>973</v>
      </c>
      <c r="E35" s="313"/>
      <c r="F35" s="313"/>
      <c r="G35" s="313"/>
      <c r="H35" s="313"/>
      <c r="I35" s="313"/>
      <c r="J35" s="313"/>
      <c r="K35" s="311"/>
    </row>
    <row r="36" s="1" customFormat="1" ht="15" customHeight="1">
      <c r="B36" s="314"/>
      <c r="C36" s="315"/>
      <c r="D36" s="313"/>
      <c r="E36" s="316" t="s">
        <v>172</v>
      </c>
      <c r="F36" s="313"/>
      <c r="G36" s="313" t="s">
        <v>974</v>
      </c>
      <c r="H36" s="313"/>
      <c r="I36" s="313"/>
      <c r="J36" s="313"/>
      <c r="K36" s="311"/>
    </row>
    <row r="37" s="1" customFormat="1" ht="30.75" customHeight="1">
      <c r="B37" s="314"/>
      <c r="C37" s="315"/>
      <c r="D37" s="313"/>
      <c r="E37" s="316" t="s">
        <v>975</v>
      </c>
      <c r="F37" s="313"/>
      <c r="G37" s="313" t="s">
        <v>976</v>
      </c>
      <c r="H37" s="313"/>
      <c r="I37" s="313"/>
      <c r="J37" s="313"/>
      <c r="K37" s="311"/>
    </row>
    <row r="38" s="1" customFormat="1" ht="15" customHeight="1">
      <c r="B38" s="314"/>
      <c r="C38" s="315"/>
      <c r="D38" s="313"/>
      <c r="E38" s="316" t="s">
        <v>61</v>
      </c>
      <c r="F38" s="313"/>
      <c r="G38" s="313" t="s">
        <v>977</v>
      </c>
      <c r="H38" s="313"/>
      <c r="I38" s="313"/>
      <c r="J38" s="313"/>
      <c r="K38" s="311"/>
    </row>
    <row r="39" s="1" customFormat="1" ht="15" customHeight="1">
      <c r="B39" s="314"/>
      <c r="C39" s="315"/>
      <c r="D39" s="313"/>
      <c r="E39" s="316" t="s">
        <v>62</v>
      </c>
      <c r="F39" s="313"/>
      <c r="G39" s="313" t="s">
        <v>978</v>
      </c>
      <c r="H39" s="313"/>
      <c r="I39" s="313"/>
      <c r="J39" s="313"/>
      <c r="K39" s="311"/>
    </row>
    <row r="40" s="1" customFormat="1" ht="15" customHeight="1">
      <c r="B40" s="314"/>
      <c r="C40" s="315"/>
      <c r="D40" s="313"/>
      <c r="E40" s="316" t="s">
        <v>173</v>
      </c>
      <c r="F40" s="313"/>
      <c r="G40" s="313" t="s">
        <v>979</v>
      </c>
      <c r="H40" s="313"/>
      <c r="I40" s="313"/>
      <c r="J40" s="313"/>
      <c r="K40" s="311"/>
    </row>
    <row r="41" s="1" customFormat="1" ht="15" customHeight="1">
      <c r="B41" s="314"/>
      <c r="C41" s="315"/>
      <c r="D41" s="313"/>
      <c r="E41" s="316" t="s">
        <v>174</v>
      </c>
      <c r="F41" s="313"/>
      <c r="G41" s="313" t="s">
        <v>980</v>
      </c>
      <c r="H41" s="313"/>
      <c r="I41" s="313"/>
      <c r="J41" s="313"/>
      <c r="K41" s="311"/>
    </row>
    <row r="42" s="1" customFormat="1" ht="15" customHeight="1">
      <c r="B42" s="314"/>
      <c r="C42" s="315"/>
      <c r="D42" s="313"/>
      <c r="E42" s="316" t="s">
        <v>981</v>
      </c>
      <c r="F42" s="313"/>
      <c r="G42" s="313" t="s">
        <v>982</v>
      </c>
      <c r="H42" s="313"/>
      <c r="I42" s="313"/>
      <c r="J42" s="313"/>
      <c r="K42" s="311"/>
    </row>
    <row r="43" s="1" customFormat="1" ht="15" customHeight="1">
      <c r="B43" s="314"/>
      <c r="C43" s="315"/>
      <c r="D43" s="313"/>
      <c r="E43" s="316"/>
      <c r="F43" s="313"/>
      <c r="G43" s="313" t="s">
        <v>983</v>
      </c>
      <c r="H43" s="313"/>
      <c r="I43" s="313"/>
      <c r="J43" s="313"/>
      <c r="K43" s="311"/>
    </row>
    <row r="44" s="1" customFormat="1" ht="15" customHeight="1">
      <c r="B44" s="314"/>
      <c r="C44" s="315"/>
      <c r="D44" s="313"/>
      <c r="E44" s="316" t="s">
        <v>984</v>
      </c>
      <c r="F44" s="313"/>
      <c r="G44" s="313" t="s">
        <v>985</v>
      </c>
      <c r="H44" s="313"/>
      <c r="I44" s="313"/>
      <c r="J44" s="313"/>
      <c r="K44" s="311"/>
    </row>
    <row r="45" s="1" customFormat="1" ht="15" customHeight="1">
      <c r="B45" s="314"/>
      <c r="C45" s="315"/>
      <c r="D45" s="313"/>
      <c r="E45" s="316" t="s">
        <v>176</v>
      </c>
      <c r="F45" s="313"/>
      <c r="G45" s="313" t="s">
        <v>986</v>
      </c>
      <c r="H45" s="313"/>
      <c r="I45" s="313"/>
      <c r="J45" s="313"/>
      <c r="K45" s="311"/>
    </row>
    <row r="46" s="1" customFormat="1" ht="12.75" customHeight="1">
      <c r="B46" s="314"/>
      <c r="C46" s="315"/>
      <c r="D46" s="313"/>
      <c r="E46" s="313"/>
      <c r="F46" s="313"/>
      <c r="G46" s="313"/>
      <c r="H46" s="313"/>
      <c r="I46" s="313"/>
      <c r="J46" s="313"/>
      <c r="K46" s="311"/>
    </row>
    <row r="47" s="1" customFormat="1" ht="15" customHeight="1">
      <c r="B47" s="314"/>
      <c r="C47" s="315"/>
      <c r="D47" s="313" t="s">
        <v>987</v>
      </c>
      <c r="E47" s="313"/>
      <c r="F47" s="313"/>
      <c r="G47" s="313"/>
      <c r="H47" s="313"/>
      <c r="I47" s="313"/>
      <c r="J47" s="313"/>
      <c r="K47" s="311"/>
    </row>
    <row r="48" s="1" customFormat="1" ht="15" customHeight="1">
      <c r="B48" s="314"/>
      <c r="C48" s="315"/>
      <c r="D48" s="315"/>
      <c r="E48" s="313" t="s">
        <v>988</v>
      </c>
      <c r="F48" s="313"/>
      <c r="G48" s="313"/>
      <c r="H48" s="313"/>
      <c r="I48" s="313"/>
      <c r="J48" s="313"/>
      <c r="K48" s="311"/>
    </row>
    <row r="49" s="1" customFormat="1" ht="15" customHeight="1">
      <c r="B49" s="314"/>
      <c r="C49" s="315"/>
      <c r="D49" s="315"/>
      <c r="E49" s="313" t="s">
        <v>989</v>
      </c>
      <c r="F49" s="313"/>
      <c r="G49" s="313"/>
      <c r="H49" s="313"/>
      <c r="I49" s="313"/>
      <c r="J49" s="313"/>
      <c r="K49" s="311"/>
    </row>
    <row r="50" s="1" customFormat="1" ht="15" customHeight="1">
      <c r="B50" s="314"/>
      <c r="C50" s="315"/>
      <c r="D50" s="315"/>
      <c r="E50" s="313" t="s">
        <v>990</v>
      </c>
      <c r="F50" s="313"/>
      <c r="G50" s="313"/>
      <c r="H50" s="313"/>
      <c r="I50" s="313"/>
      <c r="J50" s="313"/>
      <c r="K50" s="311"/>
    </row>
    <row r="51" s="1" customFormat="1" ht="15" customHeight="1">
      <c r="B51" s="314"/>
      <c r="C51" s="315"/>
      <c r="D51" s="313" t="s">
        <v>991</v>
      </c>
      <c r="E51" s="313"/>
      <c r="F51" s="313"/>
      <c r="G51" s="313"/>
      <c r="H51" s="313"/>
      <c r="I51" s="313"/>
      <c r="J51" s="313"/>
      <c r="K51" s="311"/>
    </row>
    <row r="52" s="1" customFormat="1" ht="25.5" customHeight="1">
      <c r="B52" s="309"/>
      <c r="C52" s="310" t="s">
        <v>992</v>
      </c>
      <c r="D52" s="310"/>
      <c r="E52" s="310"/>
      <c r="F52" s="310"/>
      <c r="G52" s="310"/>
      <c r="H52" s="310"/>
      <c r="I52" s="310"/>
      <c r="J52" s="310"/>
      <c r="K52" s="311"/>
    </row>
    <row r="53" s="1" customFormat="1" ht="5.25" customHeight="1">
      <c r="B53" s="309"/>
      <c r="C53" s="312"/>
      <c r="D53" s="312"/>
      <c r="E53" s="312"/>
      <c r="F53" s="312"/>
      <c r="G53" s="312"/>
      <c r="H53" s="312"/>
      <c r="I53" s="312"/>
      <c r="J53" s="312"/>
      <c r="K53" s="311"/>
    </row>
    <row r="54" s="1" customFormat="1" ht="15" customHeight="1">
      <c r="B54" s="309"/>
      <c r="C54" s="313" t="s">
        <v>993</v>
      </c>
      <c r="D54" s="313"/>
      <c r="E54" s="313"/>
      <c r="F54" s="313"/>
      <c r="G54" s="313"/>
      <c r="H54" s="313"/>
      <c r="I54" s="313"/>
      <c r="J54" s="313"/>
      <c r="K54" s="311"/>
    </row>
    <row r="55" s="1" customFormat="1" ht="15" customHeight="1">
      <c r="B55" s="309"/>
      <c r="C55" s="313" t="s">
        <v>994</v>
      </c>
      <c r="D55" s="313"/>
      <c r="E55" s="313"/>
      <c r="F55" s="313"/>
      <c r="G55" s="313"/>
      <c r="H55" s="313"/>
      <c r="I55" s="313"/>
      <c r="J55" s="313"/>
      <c r="K55" s="311"/>
    </row>
    <row r="56" s="1" customFormat="1" ht="12.75" customHeight="1">
      <c r="B56" s="309"/>
      <c r="C56" s="313"/>
      <c r="D56" s="313"/>
      <c r="E56" s="313"/>
      <c r="F56" s="313"/>
      <c r="G56" s="313"/>
      <c r="H56" s="313"/>
      <c r="I56" s="313"/>
      <c r="J56" s="313"/>
      <c r="K56" s="311"/>
    </row>
    <row r="57" s="1" customFormat="1" ht="15" customHeight="1">
      <c r="B57" s="309"/>
      <c r="C57" s="313" t="s">
        <v>995</v>
      </c>
      <c r="D57" s="313"/>
      <c r="E57" s="313"/>
      <c r="F57" s="313"/>
      <c r="G57" s="313"/>
      <c r="H57" s="313"/>
      <c r="I57" s="313"/>
      <c r="J57" s="313"/>
      <c r="K57" s="311"/>
    </row>
    <row r="58" s="1" customFormat="1" ht="15" customHeight="1">
      <c r="B58" s="309"/>
      <c r="C58" s="315"/>
      <c r="D58" s="313" t="s">
        <v>996</v>
      </c>
      <c r="E58" s="313"/>
      <c r="F58" s="313"/>
      <c r="G58" s="313"/>
      <c r="H58" s="313"/>
      <c r="I58" s="313"/>
      <c r="J58" s="313"/>
      <c r="K58" s="311"/>
    </row>
    <row r="59" s="1" customFormat="1" ht="15" customHeight="1">
      <c r="B59" s="309"/>
      <c r="C59" s="315"/>
      <c r="D59" s="313" t="s">
        <v>997</v>
      </c>
      <c r="E59" s="313"/>
      <c r="F59" s="313"/>
      <c r="G59" s="313"/>
      <c r="H59" s="313"/>
      <c r="I59" s="313"/>
      <c r="J59" s="313"/>
      <c r="K59" s="311"/>
    </row>
    <row r="60" s="1" customFormat="1" ht="15" customHeight="1">
      <c r="B60" s="309"/>
      <c r="C60" s="315"/>
      <c r="D60" s="313" t="s">
        <v>998</v>
      </c>
      <c r="E60" s="313"/>
      <c r="F60" s="313"/>
      <c r="G60" s="313"/>
      <c r="H60" s="313"/>
      <c r="I60" s="313"/>
      <c r="J60" s="313"/>
      <c r="K60" s="311"/>
    </row>
    <row r="61" s="1" customFormat="1" ht="15" customHeight="1">
      <c r="B61" s="309"/>
      <c r="C61" s="315"/>
      <c r="D61" s="313" t="s">
        <v>999</v>
      </c>
      <c r="E61" s="313"/>
      <c r="F61" s="313"/>
      <c r="G61" s="313"/>
      <c r="H61" s="313"/>
      <c r="I61" s="313"/>
      <c r="J61" s="313"/>
      <c r="K61" s="311"/>
    </row>
    <row r="62" s="1" customFormat="1" ht="15" customHeight="1">
      <c r="B62" s="309"/>
      <c r="C62" s="315"/>
      <c r="D62" s="318" t="s">
        <v>1000</v>
      </c>
      <c r="E62" s="318"/>
      <c r="F62" s="318"/>
      <c r="G62" s="318"/>
      <c r="H62" s="318"/>
      <c r="I62" s="318"/>
      <c r="J62" s="318"/>
      <c r="K62" s="311"/>
    </row>
    <row r="63" s="1" customFormat="1" ht="15" customHeight="1">
      <c r="B63" s="309"/>
      <c r="C63" s="315"/>
      <c r="D63" s="313" t="s">
        <v>1001</v>
      </c>
      <c r="E63" s="313"/>
      <c r="F63" s="313"/>
      <c r="G63" s="313"/>
      <c r="H63" s="313"/>
      <c r="I63" s="313"/>
      <c r="J63" s="313"/>
      <c r="K63" s="311"/>
    </row>
    <row r="64" s="1" customFormat="1" ht="12.75" customHeight="1">
      <c r="B64" s="309"/>
      <c r="C64" s="315"/>
      <c r="D64" s="315"/>
      <c r="E64" s="319"/>
      <c r="F64" s="315"/>
      <c r="G64" s="315"/>
      <c r="H64" s="315"/>
      <c r="I64" s="315"/>
      <c r="J64" s="315"/>
      <c r="K64" s="311"/>
    </row>
    <row r="65" s="1" customFormat="1" ht="15" customHeight="1">
      <c r="B65" s="309"/>
      <c r="C65" s="315"/>
      <c r="D65" s="313" t="s">
        <v>1002</v>
      </c>
      <c r="E65" s="313"/>
      <c r="F65" s="313"/>
      <c r="G65" s="313"/>
      <c r="H65" s="313"/>
      <c r="I65" s="313"/>
      <c r="J65" s="313"/>
      <c r="K65" s="311"/>
    </row>
    <row r="66" s="1" customFormat="1" ht="15" customHeight="1">
      <c r="B66" s="309"/>
      <c r="C66" s="315"/>
      <c r="D66" s="318" t="s">
        <v>1003</v>
      </c>
      <c r="E66" s="318"/>
      <c r="F66" s="318"/>
      <c r="G66" s="318"/>
      <c r="H66" s="318"/>
      <c r="I66" s="318"/>
      <c r="J66" s="318"/>
      <c r="K66" s="311"/>
    </row>
    <row r="67" s="1" customFormat="1" ht="15" customHeight="1">
      <c r="B67" s="309"/>
      <c r="C67" s="315"/>
      <c r="D67" s="313" t="s">
        <v>1004</v>
      </c>
      <c r="E67" s="313"/>
      <c r="F67" s="313"/>
      <c r="G67" s="313"/>
      <c r="H67" s="313"/>
      <c r="I67" s="313"/>
      <c r="J67" s="313"/>
      <c r="K67" s="311"/>
    </row>
    <row r="68" s="1" customFormat="1" ht="15" customHeight="1">
      <c r="B68" s="309"/>
      <c r="C68" s="315"/>
      <c r="D68" s="313" t="s">
        <v>1005</v>
      </c>
      <c r="E68" s="313"/>
      <c r="F68" s="313"/>
      <c r="G68" s="313"/>
      <c r="H68" s="313"/>
      <c r="I68" s="313"/>
      <c r="J68" s="313"/>
      <c r="K68" s="311"/>
    </row>
    <row r="69" s="1" customFormat="1" ht="15" customHeight="1">
      <c r="B69" s="309"/>
      <c r="C69" s="315"/>
      <c r="D69" s="313" t="s">
        <v>1006</v>
      </c>
      <c r="E69" s="313"/>
      <c r="F69" s="313"/>
      <c r="G69" s="313"/>
      <c r="H69" s="313"/>
      <c r="I69" s="313"/>
      <c r="J69" s="313"/>
      <c r="K69" s="311"/>
    </row>
    <row r="70" s="1" customFormat="1" ht="15" customHeight="1">
      <c r="B70" s="309"/>
      <c r="C70" s="315"/>
      <c r="D70" s="313" t="s">
        <v>1007</v>
      </c>
      <c r="E70" s="313"/>
      <c r="F70" s="313"/>
      <c r="G70" s="313"/>
      <c r="H70" s="313"/>
      <c r="I70" s="313"/>
      <c r="J70" s="313"/>
      <c r="K70" s="311"/>
    </row>
    <row r="71" s="1" customFormat="1" ht="12.75" customHeight="1">
      <c r="B71" s="320"/>
      <c r="C71" s="321"/>
      <c r="D71" s="321"/>
      <c r="E71" s="321"/>
      <c r="F71" s="321"/>
      <c r="G71" s="321"/>
      <c r="H71" s="321"/>
      <c r="I71" s="321"/>
      <c r="J71" s="321"/>
      <c r="K71" s="322"/>
    </row>
    <row r="72" s="1" customFormat="1" ht="18.75" customHeight="1">
      <c r="B72" s="323"/>
      <c r="C72" s="323"/>
      <c r="D72" s="323"/>
      <c r="E72" s="323"/>
      <c r="F72" s="323"/>
      <c r="G72" s="323"/>
      <c r="H72" s="323"/>
      <c r="I72" s="323"/>
      <c r="J72" s="323"/>
      <c r="K72" s="324"/>
    </row>
    <row r="73" s="1" customFormat="1" ht="18.75" customHeight="1">
      <c r="B73" s="324"/>
      <c r="C73" s="324"/>
      <c r="D73" s="324"/>
      <c r="E73" s="324"/>
      <c r="F73" s="324"/>
      <c r="G73" s="324"/>
      <c r="H73" s="324"/>
      <c r="I73" s="324"/>
      <c r="J73" s="324"/>
      <c r="K73" s="324"/>
    </row>
    <row r="74" s="1" customFormat="1" ht="7.5" customHeight="1">
      <c r="B74" s="325"/>
      <c r="C74" s="326"/>
      <c r="D74" s="326"/>
      <c r="E74" s="326"/>
      <c r="F74" s="326"/>
      <c r="G74" s="326"/>
      <c r="H74" s="326"/>
      <c r="I74" s="326"/>
      <c r="J74" s="326"/>
      <c r="K74" s="327"/>
    </row>
    <row r="75" s="1" customFormat="1" ht="45" customHeight="1">
      <c r="B75" s="328"/>
      <c r="C75" s="329" t="s">
        <v>1008</v>
      </c>
      <c r="D75" s="329"/>
      <c r="E75" s="329"/>
      <c r="F75" s="329"/>
      <c r="G75" s="329"/>
      <c r="H75" s="329"/>
      <c r="I75" s="329"/>
      <c r="J75" s="329"/>
      <c r="K75" s="330"/>
    </row>
    <row r="76" s="1" customFormat="1" ht="17.25" customHeight="1">
      <c r="B76" s="328"/>
      <c r="C76" s="331" t="s">
        <v>1009</v>
      </c>
      <c r="D76" s="331"/>
      <c r="E76" s="331"/>
      <c r="F76" s="331" t="s">
        <v>1010</v>
      </c>
      <c r="G76" s="332"/>
      <c r="H76" s="331" t="s">
        <v>62</v>
      </c>
      <c r="I76" s="331" t="s">
        <v>65</v>
      </c>
      <c r="J76" s="331" t="s">
        <v>1011</v>
      </c>
      <c r="K76" s="330"/>
    </row>
    <row r="77" s="1" customFormat="1" ht="17.25" customHeight="1">
      <c r="B77" s="328"/>
      <c r="C77" s="333" t="s">
        <v>1012</v>
      </c>
      <c r="D77" s="333"/>
      <c r="E77" s="333"/>
      <c r="F77" s="334" t="s">
        <v>1013</v>
      </c>
      <c r="G77" s="335"/>
      <c r="H77" s="333"/>
      <c r="I77" s="333"/>
      <c r="J77" s="333" t="s">
        <v>1014</v>
      </c>
      <c r="K77" s="330"/>
    </row>
    <row r="78" s="1" customFormat="1" ht="5.25" customHeight="1">
      <c r="B78" s="328"/>
      <c r="C78" s="336"/>
      <c r="D78" s="336"/>
      <c r="E78" s="336"/>
      <c r="F78" s="336"/>
      <c r="G78" s="337"/>
      <c r="H78" s="336"/>
      <c r="I78" s="336"/>
      <c r="J78" s="336"/>
      <c r="K78" s="330"/>
    </row>
    <row r="79" s="1" customFormat="1" ht="15" customHeight="1">
      <c r="B79" s="328"/>
      <c r="C79" s="316" t="s">
        <v>61</v>
      </c>
      <c r="D79" s="338"/>
      <c r="E79" s="338"/>
      <c r="F79" s="339" t="s">
        <v>1015</v>
      </c>
      <c r="G79" s="340"/>
      <c r="H79" s="316" t="s">
        <v>1016</v>
      </c>
      <c r="I79" s="316" t="s">
        <v>1017</v>
      </c>
      <c r="J79" s="316">
        <v>20</v>
      </c>
      <c r="K79" s="330"/>
    </row>
    <row r="80" s="1" customFormat="1" ht="15" customHeight="1">
      <c r="B80" s="328"/>
      <c r="C80" s="316" t="s">
        <v>1018</v>
      </c>
      <c r="D80" s="316"/>
      <c r="E80" s="316"/>
      <c r="F80" s="339" t="s">
        <v>1015</v>
      </c>
      <c r="G80" s="340"/>
      <c r="H80" s="316" t="s">
        <v>1019</v>
      </c>
      <c r="I80" s="316" t="s">
        <v>1017</v>
      </c>
      <c r="J80" s="316">
        <v>120</v>
      </c>
      <c r="K80" s="330"/>
    </row>
    <row r="81" s="1" customFormat="1" ht="15" customHeight="1">
      <c r="B81" s="341"/>
      <c r="C81" s="316" t="s">
        <v>1020</v>
      </c>
      <c r="D81" s="316"/>
      <c r="E81" s="316"/>
      <c r="F81" s="339" t="s">
        <v>1021</v>
      </c>
      <c r="G81" s="340"/>
      <c r="H81" s="316" t="s">
        <v>1022</v>
      </c>
      <c r="I81" s="316" t="s">
        <v>1017</v>
      </c>
      <c r="J81" s="316">
        <v>50</v>
      </c>
      <c r="K81" s="330"/>
    </row>
    <row r="82" s="1" customFormat="1" ht="15" customHeight="1">
      <c r="B82" s="341"/>
      <c r="C82" s="316" t="s">
        <v>1023</v>
      </c>
      <c r="D82" s="316"/>
      <c r="E82" s="316"/>
      <c r="F82" s="339" t="s">
        <v>1015</v>
      </c>
      <c r="G82" s="340"/>
      <c r="H82" s="316" t="s">
        <v>1024</v>
      </c>
      <c r="I82" s="316" t="s">
        <v>1025</v>
      </c>
      <c r="J82" s="316"/>
      <c r="K82" s="330"/>
    </row>
    <row r="83" s="1" customFormat="1" ht="15" customHeight="1">
      <c r="B83" s="341"/>
      <c r="C83" s="342" t="s">
        <v>1026</v>
      </c>
      <c r="D83" s="342"/>
      <c r="E83" s="342"/>
      <c r="F83" s="343" t="s">
        <v>1021</v>
      </c>
      <c r="G83" s="342"/>
      <c r="H83" s="342" t="s">
        <v>1027</v>
      </c>
      <c r="I83" s="342" t="s">
        <v>1017</v>
      </c>
      <c r="J83" s="342">
        <v>15</v>
      </c>
      <c r="K83" s="330"/>
    </row>
    <row r="84" s="1" customFormat="1" ht="15" customHeight="1">
      <c r="B84" s="341"/>
      <c r="C84" s="342" t="s">
        <v>1028</v>
      </c>
      <c r="D84" s="342"/>
      <c r="E84" s="342"/>
      <c r="F84" s="343" t="s">
        <v>1021</v>
      </c>
      <c r="G84" s="342"/>
      <c r="H84" s="342" t="s">
        <v>1029</v>
      </c>
      <c r="I84" s="342" t="s">
        <v>1017</v>
      </c>
      <c r="J84" s="342">
        <v>15</v>
      </c>
      <c r="K84" s="330"/>
    </row>
    <row r="85" s="1" customFormat="1" ht="15" customHeight="1">
      <c r="B85" s="341"/>
      <c r="C85" s="342" t="s">
        <v>1030</v>
      </c>
      <c r="D85" s="342"/>
      <c r="E85" s="342"/>
      <c r="F85" s="343" t="s">
        <v>1021</v>
      </c>
      <c r="G85" s="342"/>
      <c r="H85" s="342" t="s">
        <v>1031</v>
      </c>
      <c r="I85" s="342" t="s">
        <v>1017</v>
      </c>
      <c r="J85" s="342">
        <v>20</v>
      </c>
      <c r="K85" s="330"/>
    </row>
    <row r="86" s="1" customFormat="1" ht="15" customHeight="1">
      <c r="B86" s="341"/>
      <c r="C86" s="342" t="s">
        <v>1032</v>
      </c>
      <c r="D86" s="342"/>
      <c r="E86" s="342"/>
      <c r="F86" s="343" t="s">
        <v>1021</v>
      </c>
      <c r="G86" s="342"/>
      <c r="H86" s="342" t="s">
        <v>1033</v>
      </c>
      <c r="I86" s="342" t="s">
        <v>1017</v>
      </c>
      <c r="J86" s="342">
        <v>20</v>
      </c>
      <c r="K86" s="330"/>
    </row>
    <row r="87" s="1" customFormat="1" ht="15" customHeight="1">
      <c r="B87" s="341"/>
      <c r="C87" s="316" t="s">
        <v>1034</v>
      </c>
      <c r="D87" s="316"/>
      <c r="E87" s="316"/>
      <c r="F87" s="339" t="s">
        <v>1021</v>
      </c>
      <c r="G87" s="340"/>
      <c r="H87" s="316" t="s">
        <v>1035</v>
      </c>
      <c r="I87" s="316" t="s">
        <v>1017</v>
      </c>
      <c r="J87" s="316">
        <v>50</v>
      </c>
      <c r="K87" s="330"/>
    </row>
    <row r="88" s="1" customFormat="1" ht="15" customHeight="1">
      <c r="B88" s="341"/>
      <c r="C88" s="316" t="s">
        <v>1036</v>
      </c>
      <c r="D88" s="316"/>
      <c r="E88" s="316"/>
      <c r="F88" s="339" t="s">
        <v>1021</v>
      </c>
      <c r="G88" s="340"/>
      <c r="H88" s="316" t="s">
        <v>1037</v>
      </c>
      <c r="I88" s="316" t="s">
        <v>1017</v>
      </c>
      <c r="J88" s="316">
        <v>20</v>
      </c>
      <c r="K88" s="330"/>
    </row>
    <row r="89" s="1" customFormat="1" ht="15" customHeight="1">
      <c r="B89" s="341"/>
      <c r="C89" s="316" t="s">
        <v>1038</v>
      </c>
      <c r="D89" s="316"/>
      <c r="E89" s="316"/>
      <c r="F89" s="339" t="s">
        <v>1021</v>
      </c>
      <c r="G89" s="340"/>
      <c r="H89" s="316" t="s">
        <v>1039</v>
      </c>
      <c r="I89" s="316" t="s">
        <v>1017</v>
      </c>
      <c r="J89" s="316">
        <v>20</v>
      </c>
      <c r="K89" s="330"/>
    </row>
    <row r="90" s="1" customFormat="1" ht="15" customHeight="1">
      <c r="B90" s="341"/>
      <c r="C90" s="316" t="s">
        <v>1040</v>
      </c>
      <c r="D90" s="316"/>
      <c r="E90" s="316"/>
      <c r="F90" s="339" t="s">
        <v>1021</v>
      </c>
      <c r="G90" s="340"/>
      <c r="H90" s="316" t="s">
        <v>1041</v>
      </c>
      <c r="I90" s="316" t="s">
        <v>1017</v>
      </c>
      <c r="J90" s="316">
        <v>50</v>
      </c>
      <c r="K90" s="330"/>
    </row>
    <row r="91" s="1" customFormat="1" ht="15" customHeight="1">
      <c r="B91" s="341"/>
      <c r="C91" s="316" t="s">
        <v>1042</v>
      </c>
      <c r="D91" s="316"/>
      <c r="E91" s="316"/>
      <c r="F91" s="339" t="s">
        <v>1021</v>
      </c>
      <c r="G91" s="340"/>
      <c r="H91" s="316" t="s">
        <v>1042</v>
      </c>
      <c r="I91" s="316" t="s">
        <v>1017</v>
      </c>
      <c r="J91" s="316">
        <v>50</v>
      </c>
      <c r="K91" s="330"/>
    </row>
    <row r="92" s="1" customFormat="1" ht="15" customHeight="1">
      <c r="B92" s="341"/>
      <c r="C92" s="316" t="s">
        <v>1043</v>
      </c>
      <c r="D92" s="316"/>
      <c r="E92" s="316"/>
      <c r="F92" s="339" t="s">
        <v>1021</v>
      </c>
      <c r="G92" s="340"/>
      <c r="H92" s="316" t="s">
        <v>1044</v>
      </c>
      <c r="I92" s="316" t="s">
        <v>1017</v>
      </c>
      <c r="J92" s="316">
        <v>255</v>
      </c>
      <c r="K92" s="330"/>
    </row>
    <row r="93" s="1" customFormat="1" ht="15" customHeight="1">
      <c r="B93" s="341"/>
      <c r="C93" s="316" t="s">
        <v>1045</v>
      </c>
      <c r="D93" s="316"/>
      <c r="E93" s="316"/>
      <c r="F93" s="339" t="s">
        <v>1015</v>
      </c>
      <c r="G93" s="340"/>
      <c r="H93" s="316" t="s">
        <v>1046</v>
      </c>
      <c r="I93" s="316" t="s">
        <v>1047</v>
      </c>
      <c r="J93" s="316"/>
      <c r="K93" s="330"/>
    </row>
    <row r="94" s="1" customFormat="1" ht="15" customHeight="1">
      <c r="B94" s="341"/>
      <c r="C94" s="316" t="s">
        <v>1048</v>
      </c>
      <c r="D94" s="316"/>
      <c r="E94" s="316"/>
      <c r="F94" s="339" t="s">
        <v>1015</v>
      </c>
      <c r="G94" s="340"/>
      <c r="H94" s="316" t="s">
        <v>1049</v>
      </c>
      <c r="I94" s="316" t="s">
        <v>1050</v>
      </c>
      <c r="J94" s="316"/>
      <c r="K94" s="330"/>
    </row>
    <row r="95" s="1" customFormat="1" ht="15" customHeight="1">
      <c r="B95" s="341"/>
      <c r="C95" s="316" t="s">
        <v>1051</v>
      </c>
      <c r="D95" s="316"/>
      <c r="E95" s="316"/>
      <c r="F95" s="339" t="s">
        <v>1015</v>
      </c>
      <c r="G95" s="340"/>
      <c r="H95" s="316" t="s">
        <v>1051</v>
      </c>
      <c r="I95" s="316" t="s">
        <v>1050</v>
      </c>
      <c r="J95" s="316"/>
      <c r="K95" s="330"/>
    </row>
    <row r="96" s="1" customFormat="1" ht="15" customHeight="1">
      <c r="B96" s="341"/>
      <c r="C96" s="316" t="s">
        <v>46</v>
      </c>
      <c r="D96" s="316"/>
      <c r="E96" s="316"/>
      <c r="F96" s="339" t="s">
        <v>1015</v>
      </c>
      <c r="G96" s="340"/>
      <c r="H96" s="316" t="s">
        <v>1052</v>
      </c>
      <c r="I96" s="316" t="s">
        <v>1050</v>
      </c>
      <c r="J96" s="316"/>
      <c r="K96" s="330"/>
    </row>
    <row r="97" s="1" customFormat="1" ht="15" customHeight="1">
      <c r="B97" s="341"/>
      <c r="C97" s="316" t="s">
        <v>56</v>
      </c>
      <c r="D97" s="316"/>
      <c r="E97" s="316"/>
      <c r="F97" s="339" t="s">
        <v>1015</v>
      </c>
      <c r="G97" s="340"/>
      <c r="H97" s="316" t="s">
        <v>1053</v>
      </c>
      <c r="I97" s="316" t="s">
        <v>1050</v>
      </c>
      <c r="J97" s="316"/>
      <c r="K97" s="330"/>
    </row>
    <row r="98" s="1" customFormat="1" ht="15" customHeight="1">
      <c r="B98" s="344"/>
      <c r="C98" s="345"/>
      <c r="D98" s="345"/>
      <c r="E98" s="345"/>
      <c r="F98" s="345"/>
      <c r="G98" s="345"/>
      <c r="H98" s="345"/>
      <c r="I98" s="345"/>
      <c r="J98" s="345"/>
      <c r="K98" s="346"/>
    </row>
    <row r="99" s="1" customFormat="1" ht="18.75" customHeight="1">
      <c r="B99" s="347"/>
      <c r="C99" s="348"/>
      <c r="D99" s="348"/>
      <c r="E99" s="348"/>
      <c r="F99" s="348"/>
      <c r="G99" s="348"/>
      <c r="H99" s="348"/>
      <c r="I99" s="348"/>
      <c r="J99" s="348"/>
      <c r="K99" s="347"/>
    </row>
    <row r="100" s="1" customFormat="1" ht="18.75" customHeight="1">
      <c r="B100" s="324"/>
      <c r="C100" s="324"/>
      <c r="D100" s="324"/>
      <c r="E100" s="324"/>
      <c r="F100" s="324"/>
      <c r="G100" s="324"/>
      <c r="H100" s="324"/>
      <c r="I100" s="324"/>
      <c r="J100" s="324"/>
      <c r="K100" s="324"/>
    </row>
    <row r="101" s="1" customFormat="1" ht="7.5" customHeight="1">
      <c r="B101" s="325"/>
      <c r="C101" s="326"/>
      <c r="D101" s="326"/>
      <c r="E101" s="326"/>
      <c r="F101" s="326"/>
      <c r="G101" s="326"/>
      <c r="H101" s="326"/>
      <c r="I101" s="326"/>
      <c r="J101" s="326"/>
      <c r="K101" s="327"/>
    </row>
    <row r="102" s="1" customFormat="1" ht="45" customHeight="1">
      <c r="B102" s="328"/>
      <c r="C102" s="329" t="s">
        <v>1054</v>
      </c>
      <c r="D102" s="329"/>
      <c r="E102" s="329"/>
      <c r="F102" s="329"/>
      <c r="G102" s="329"/>
      <c r="H102" s="329"/>
      <c r="I102" s="329"/>
      <c r="J102" s="329"/>
      <c r="K102" s="330"/>
    </row>
    <row r="103" s="1" customFormat="1" ht="17.25" customHeight="1">
      <c r="B103" s="328"/>
      <c r="C103" s="331" t="s">
        <v>1009</v>
      </c>
      <c r="D103" s="331"/>
      <c r="E103" s="331"/>
      <c r="F103" s="331" t="s">
        <v>1010</v>
      </c>
      <c r="G103" s="332"/>
      <c r="H103" s="331" t="s">
        <v>62</v>
      </c>
      <c r="I103" s="331" t="s">
        <v>65</v>
      </c>
      <c r="J103" s="331" t="s">
        <v>1011</v>
      </c>
      <c r="K103" s="330"/>
    </row>
    <row r="104" s="1" customFormat="1" ht="17.25" customHeight="1">
      <c r="B104" s="328"/>
      <c r="C104" s="333" t="s">
        <v>1012</v>
      </c>
      <c r="D104" s="333"/>
      <c r="E104" s="333"/>
      <c r="F104" s="334" t="s">
        <v>1013</v>
      </c>
      <c r="G104" s="335"/>
      <c r="H104" s="333"/>
      <c r="I104" s="333"/>
      <c r="J104" s="333" t="s">
        <v>1014</v>
      </c>
      <c r="K104" s="330"/>
    </row>
    <row r="105" s="1" customFormat="1" ht="5.25" customHeight="1">
      <c r="B105" s="328"/>
      <c r="C105" s="331"/>
      <c r="D105" s="331"/>
      <c r="E105" s="331"/>
      <c r="F105" s="331"/>
      <c r="G105" s="349"/>
      <c r="H105" s="331"/>
      <c r="I105" s="331"/>
      <c r="J105" s="331"/>
      <c r="K105" s="330"/>
    </row>
    <row r="106" s="1" customFormat="1" ht="15" customHeight="1">
      <c r="B106" s="328"/>
      <c r="C106" s="316" t="s">
        <v>61</v>
      </c>
      <c r="D106" s="338"/>
      <c r="E106" s="338"/>
      <c r="F106" s="339" t="s">
        <v>1015</v>
      </c>
      <c r="G106" s="316"/>
      <c r="H106" s="316" t="s">
        <v>1055</v>
      </c>
      <c r="I106" s="316" t="s">
        <v>1017</v>
      </c>
      <c r="J106" s="316">
        <v>20</v>
      </c>
      <c r="K106" s="330"/>
    </row>
    <row r="107" s="1" customFormat="1" ht="15" customHeight="1">
      <c r="B107" s="328"/>
      <c r="C107" s="316" t="s">
        <v>1018</v>
      </c>
      <c r="D107" s="316"/>
      <c r="E107" s="316"/>
      <c r="F107" s="339" t="s">
        <v>1015</v>
      </c>
      <c r="G107" s="316"/>
      <c r="H107" s="316" t="s">
        <v>1055</v>
      </c>
      <c r="I107" s="316" t="s">
        <v>1017</v>
      </c>
      <c r="J107" s="316">
        <v>120</v>
      </c>
      <c r="K107" s="330"/>
    </row>
    <row r="108" s="1" customFormat="1" ht="15" customHeight="1">
      <c r="B108" s="341"/>
      <c r="C108" s="316" t="s">
        <v>1020</v>
      </c>
      <c r="D108" s="316"/>
      <c r="E108" s="316"/>
      <c r="F108" s="339" t="s">
        <v>1021</v>
      </c>
      <c r="G108" s="316"/>
      <c r="H108" s="316" t="s">
        <v>1055</v>
      </c>
      <c r="I108" s="316" t="s">
        <v>1017</v>
      </c>
      <c r="J108" s="316">
        <v>50</v>
      </c>
      <c r="K108" s="330"/>
    </row>
    <row r="109" s="1" customFormat="1" ht="15" customHeight="1">
      <c r="B109" s="341"/>
      <c r="C109" s="316" t="s">
        <v>1023</v>
      </c>
      <c r="D109" s="316"/>
      <c r="E109" s="316"/>
      <c r="F109" s="339" t="s">
        <v>1015</v>
      </c>
      <c r="G109" s="316"/>
      <c r="H109" s="316" t="s">
        <v>1055</v>
      </c>
      <c r="I109" s="316" t="s">
        <v>1025</v>
      </c>
      <c r="J109" s="316"/>
      <c r="K109" s="330"/>
    </row>
    <row r="110" s="1" customFormat="1" ht="15" customHeight="1">
      <c r="B110" s="341"/>
      <c r="C110" s="316" t="s">
        <v>1034</v>
      </c>
      <c r="D110" s="316"/>
      <c r="E110" s="316"/>
      <c r="F110" s="339" t="s">
        <v>1021</v>
      </c>
      <c r="G110" s="316"/>
      <c r="H110" s="316" t="s">
        <v>1055</v>
      </c>
      <c r="I110" s="316" t="s">
        <v>1017</v>
      </c>
      <c r="J110" s="316">
        <v>50</v>
      </c>
      <c r="K110" s="330"/>
    </row>
    <row r="111" s="1" customFormat="1" ht="15" customHeight="1">
      <c r="B111" s="341"/>
      <c r="C111" s="316" t="s">
        <v>1042</v>
      </c>
      <c r="D111" s="316"/>
      <c r="E111" s="316"/>
      <c r="F111" s="339" t="s">
        <v>1021</v>
      </c>
      <c r="G111" s="316"/>
      <c r="H111" s="316" t="s">
        <v>1055</v>
      </c>
      <c r="I111" s="316" t="s">
        <v>1017</v>
      </c>
      <c r="J111" s="316">
        <v>50</v>
      </c>
      <c r="K111" s="330"/>
    </row>
    <row r="112" s="1" customFormat="1" ht="15" customHeight="1">
      <c r="B112" s="341"/>
      <c r="C112" s="316" t="s">
        <v>1040</v>
      </c>
      <c r="D112" s="316"/>
      <c r="E112" s="316"/>
      <c r="F112" s="339" t="s">
        <v>1021</v>
      </c>
      <c r="G112" s="316"/>
      <c r="H112" s="316" t="s">
        <v>1055</v>
      </c>
      <c r="I112" s="316" t="s">
        <v>1017</v>
      </c>
      <c r="J112" s="316">
        <v>50</v>
      </c>
      <c r="K112" s="330"/>
    </row>
    <row r="113" s="1" customFormat="1" ht="15" customHeight="1">
      <c r="B113" s="341"/>
      <c r="C113" s="316" t="s">
        <v>61</v>
      </c>
      <c r="D113" s="316"/>
      <c r="E113" s="316"/>
      <c r="F113" s="339" t="s">
        <v>1015</v>
      </c>
      <c r="G113" s="316"/>
      <c r="H113" s="316" t="s">
        <v>1056</v>
      </c>
      <c r="I113" s="316" t="s">
        <v>1017</v>
      </c>
      <c r="J113" s="316">
        <v>20</v>
      </c>
      <c r="K113" s="330"/>
    </row>
    <row r="114" s="1" customFormat="1" ht="15" customHeight="1">
      <c r="B114" s="341"/>
      <c r="C114" s="316" t="s">
        <v>1057</v>
      </c>
      <c r="D114" s="316"/>
      <c r="E114" s="316"/>
      <c r="F114" s="339" t="s">
        <v>1015</v>
      </c>
      <c r="G114" s="316"/>
      <c r="H114" s="316" t="s">
        <v>1058</v>
      </c>
      <c r="I114" s="316" t="s">
        <v>1017</v>
      </c>
      <c r="J114" s="316">
        <v>120</v>
      </c>
      <c r="K114" s="330"/>
    </row>
    <row r="115" s="1" customFormat="1" ht="15" customHeight="1">
      <c r="B115" s="341"/>
      <c r="C115" s="316" t="s">
        <v>46</v>
      </c>
      <c r="D115" s="316"/>
      <c r="E115" s="316"/>
      <c r="F115" s="339" t="s">
        <v>1015</v>
      </c>
      <c r="G115" s="316"/>
      <c r="H115" s="316" t="s">
        <v>1059</v>
      </c>
      <c r="I115" s="316" t="s">
        <v>1050</v>
      </c>
      <c r="J115" s="316"/>
      <c r="K115" s="330"/>
    </row>
    <row r="116" s="1" customFormat="1" ht="15" customHeight="1">
      <c r="B116" s="341"/>
      <c r="C116" s="316" t="s">
        <v>56</v>
      </c>
      <c r="D116" s="316"/>
      <c r="E116" s="316"/>
      <c r="F116" s="339" t="s">
        <v>1015</v>
      </c>
      <c r="G116" s="316"/>
      <c r="H116" s="316" t="s">
        <v>1060</v>
      </c>
      <c r="I116" s="316" t="s">
        <v>1050</v>
      </c>
      <c r="J116" s="316"/>
      <c r="K116" s="330"/>
    </row>
    <row r="117" s="1" customFormat="1" ht="15" customHeight="1">
      <c r="B117" s="341"/>
      <c r="C117" s="316" t="s">
        <v>65</v>
      </c>
      <c r="D117" s="316"/>
      <c r="E117" s="316"/>
      <c r="F117" s="339" t="s">
        <v>1015</v>
      </c>
      <c r="G117" s="316"/>
      <c r="H117" s="316" t="s">
        <v>1061</v>
      </c>
      <c r="I117" s="316" t="s">
        <v>1062</v>
      </c>
      <c r="J117" s="316"/>
      <c r="K117" s="330"/>
    </row>
    <row r="118" s="1" customFormat="1" ht="15" customHeight="1">
      <c r="B118" s="344"/>
      <c r="C118" s="350"/>
      <c r="D118" s="350"/>
      <c r="E118" s="350"/>
      <c r="F118" s="350"/>
      <c r="G118" s="350"/>
      <c r="H118" s="350"/>
      <c r="I118" s="350"/>
      <c r="J118" s="350"/>
      <c r="K118" s="346"/>
    </row>
    <row r="119" s="1" customFormat="1" ht="18.75" customHeight="1">
      <c r="B119" s="351"/>
      <c r="C119" s="352"/>
      <c r="D119" s="352"/>
      <c r="E119" s="352"/>
      <c r="F119" s="353"/>
      <c r="G119" s="352"/>
      <c r="H119" s="352"/>
      <c r="I119" s="352"/>
      <c r="J119" s="352"/>
      <c r="K119" s="351"/>
    </row>
    <row r="120" s="1" customFormat="1" ht="18.75" customHeight="1">
      <c r="B120" s="324"/>
      <c r="C120" s="324"/>
      <c r="D120" s="324"/>
      <c r="E120" s="324"/>
      <c r="F120" s="324"/>
      <c r="G120" s="324"/>
      <c r="H120" s="324"/>
      <c r="I120" s="324"/>
      <c r="J120" s="324"/>
      <c r="K120" s="324"/>
    </row>
    <row r="121" s="1" customFormat="1" ht="7.5" customHeight="1">
      <c r="B121" s="354"/>
      <c r="C121" s="355"/>
      <c r="D121" s="355"/>
      <c r="E121" s="355"/>
      <c r="F121" s="355"/>
      <c r="G121" s="355"/>
      <c r="H121" s="355"/>
      <c r="I121" s="355"/>
      <c r="J121" s="355"/>
      <c r="K121" s="356"/>
    </row>
    <row r="122" s="1" customFormat="1" ht="45" customHeight="1">
      <c r="B122" s="357"/>
      <c r="C122" s="307" t="s">
        <v>1063</v>
      </c>
      <c r="D122" s="307"/>
      <c r="E122" s="307"/>
      <c r="F122" s="307"/>
      <c r="G122" s="307"/>
      <c r="H122" s="307"/>
      <c r="I122" s="307"/>
      <c r="J122" s="307"/>
      <c r="K122" s="358"/>
    </row>
    <row r="123" s="1" customFormat="1" ht="17.25" customHeight="1">
      <c r="B123" s="359"/>
      <c r="C123" s="331" t="s">
        <v>1009</v>
      </c>
      <c r="D123" s="331"/>
      <c r="E123" s="331"/>
      <c r="F123" s="331" t="s">
        <v>1010</v>
      </c>
      <c r="G123" s="332"/>
      <c r="H123" s="331" t="s">
        <v>62</v>
      </c>
      <c r="I123" s="331" t="s">
        <v>65</v>
      </c>
      <c r="J123" s="331" t="s">
        <v>1011</v>
      </c>
      <c r="K123" s="360"/>
    </row>
    <row r="124" s="1" customFormat="1" ht="17.25" customHeight="1">
      <c r="B124" s="359"/>
      <c r="C124" s="333" t="s">
        <v>1012</v>
      </c>
      <c r="D124" s="333"/>
      <c r="E124" s="333"/>
      <c r="F124" s="334" t="s">
        <v>1013</v>
      </c>
      <c r="G124" s="335"/>
      <c r="H124" s="333"/>
      <c r="I124" s="333"/>
      <c r="J124" s="333" t="s">
        <v>1014</v>
      </c>
      <c r="K124" s="360"/>
    </row>
    <row r="125" s="1" customFormat="1" ht="5.25" customHeight="1">
      <c r="B125" s="361"/>
      <c r="C125" s="336"/>
      <c r="D125" s="336"/>
      <c r="E125" s="336"/>
      <c r="F125" s="336"/>
      <c r="G125" s="362"/>
      <c r="H125" s="336"/>
      <c r="I125" s="336"/>
      <c r="J125" s="336"/>
      <c r="K125" s="363"/>
    </row>
    <row r="126" s="1" customFormat="1" ht="15" customHeight="1">
      <c r="B126" s="361"/>
      <c r="C126" s="316" t="s">
        <v>1018</v>
      </c>
      <c r="D126" s="338"/>
      <c r="E126" s="338"/>
      <c r="F126" s="339" t="s">
        <v>1015</v>
      </c>
      <c r="G126" s="316"/>
      <c r="H126" s="316" t="s">
        <v>1055</v>
      </c>
      <c r="I126" s="316" t="s">
        <v>1017</v>
      </c>
      <c r="J126" s="316">
        <v>120</v>
      </c>
      <c r="K126" s="364"/>
    </row>
    <row r="127" s="1" customFormat="1" ht="15" customHeight="1">
      <c r="B127" s="361"/>
      <c r="C127" s="316" t="s">
        <v>1064</v>
      </c>
      <c r="D127" s="316"/>
      <c r="E127" s="316"/>
      <c r="F127" s="339" t="s">
        <v>1015</v>
      </c>
      <c r="G127" s="316"/>
      <c r="H127" s="316" t="s">
        <v>1065</v>
      </c>
      <c r="I127" s="316" t="s">
        <v>1017</v>
      </c>
      <c r="J127" s="316" t="s">
        <v>1066</v>
      </c>
      <c r="K127" s="364"/>
    </row>
    <row r="128" s="1" customFormat="1" ht="15" customHeight="1">
      <c r="B128" s="361"/>
      <c r="C128" s="316" t="s">
        <v>963</v>
      </c>
      <c r="D128" s="316"/>
      <c r="E128" s="316"/>
      <c r="F128" s="339" t="s">
        <v>1015</v>
      </c>
      <c r="G128" s="316"/>
      <c r="H128" s="316" t="s">
        <v>1067</v>
      </c>
      <c r="I128" s="316" t="s">
        <v>1017</v>
      </c>
      <c r="J128" s="316" t="s">
        <v>1066</v>
      </c>
      <c r="K128" s="364"/>
    </row>
    <row r="129" s="1" customFormat="1" ht="15" customHeight="1">
      <c r="B129" s="361"/>
      <c r="C129" s="316" t="s">
        <v>1026</v>
      </c>
      <c r="D129" s="316"/>
      <c r="E129" s="316"/>
      <c r="F129" s="339" t="s">
        <v>1021</v>
      </c>
      <c r="G129" s="316"/>
      <c r="H129" s="316" t="s">
        <v>1027</v>
      </c>
      <c r="I129" s="316" t="s">
        <v>1017</v>
      </c>
      <c r="J129" s="316">
        <v>15</v>
      </c>
      <c r="K129" s="364"/>
    </row>
    <row r="130" s="1" customFormat="1" ht="15" customHeight="1">
      <c r="B130" s="361"/>
      <c r="C130" s="342" t="s">
        <v>1028</v>
      </c>
      <c r="D130" s="342"/>
      <c r="E130" s="342"/>
      <c r="F130" s="343" t="s">
        <v>1021</v>
      </c>
      <c r="G130" s="342"/>
      <c r="H130" s="342" t="s">
        <v>1029</v>
      </c>
      <c r="I130" s="342" t="s">
        <v>1017</v>
      </c>
      <c r="J130" s="342">
        <v>15</v>
      </c>
      <c r="K130" s="364"/>
    </row>
    <row r="131" s="1" customFormat="1" ht="15" customHeight="1">
      <c r="B131" s="361"/>
      <c r="C131" s="342" t="s">
        <v>1030</v>
      </c>
      <c r="D131" s="342"/>
      <c r="E131" s="342"/>
      <c r="F131" s="343" t="s">
        <v>1021</v>
      </c>
      <c r="G131" s="342"/>
      <c r="H131" s="342" t="s">
        <v>1031</v>
      </c>
      <c r="I131" s="342" t="s">
        <v>1017</v>
      </c>
      <c r="J131" s="342">
        <v>20</v>
      </c>
      <c r="K131" s="364"/>
    </row>
    <row r="132" s="1" customFormat="1" ht="15" customHeight="1">
      <c r="B132" s="361"/>
      <c r="C132" s="342" t="s">
        <v>1032</v>
      </c>
      <c r="D132" s="342"/>
      <c r="E132" s="342"/>
      <c r="F132" s="343" t="s">
        <v>1021</v>
      </c>
      <c r="G132" s="342"/>
      <c r="H132" s="342" t="s">
        <v>1033</v>
      </c>
      <c r="I132" s="342" t="s">
        <v>1017</v>
      </c>
      <c r="J132" s="342">
        <v>20</v>
      </c>
      <c r="K132" s="364"/>
    </row>
    <row r="133" s="1" customFormat="1" ht="15" customHeight="1">
      <c r="B133" s="361"/>
      <c r="C133" s="316" t="s">
        <v>1020</v>
      </c>
      <c r="D133" s="316"/>
      <c r="E133" s="316"/>
      <c r="F133" s="339" t="s">
        <v>1021</v>
      </c>
      <c r="G133" s="316"/>
      <c r="H133" s="316" t="s">
        <v>1055</v>
      </c>
      <c r="I133" s="316" t="s">
        <v>1017</v>
      </c>
      <c r="J133" s="316">
        <v>50</v>
      </c>
      <c r="K133" s="364"/>
    </row>
    <row r="134" s="1" customFormat="1" ht="15" customHeight="1">
      <c r="B134" s="361"/>
      <c r="C134" s="316" t="s">
        <v>1034</v>
      </c>
      <c r="D134" s="316"/>
      <c r="E134" s="316"/>
      <c r="F134" s="339" t="s">
        <v>1021</v>
      </c>
      <c r="G134" s="316"/>
      <c r="H134" s="316" t="s">
        <v>1055</v>
      </c>
      <c r="I134" s="316" t="s">
        <v>1017</v>
      </c>
      <c r="J134" s="316">
        <v>50</v>
      </c>
      <c r="K134" s="364"/>
    </row>
    <row r="135" s="1" customFormat="1" ht="15" customHeight="1">
      <c r="B135" s="361"/>
      <c r="C135" s="316" t="s">
        <v>1040</v>
      </c>
      <c r="D135" s="316"/>
      <c r="E135" s="316"/>
      <c r="F135" s="339" t="s">
        <v>1021</v>
      </c>
      <c r="G135" s="316"/>
      <c r="H135" s="316" t="s">
        <v>1055</v>
      </c>
      <c r="I135" s="316" t="s">
        <v>1017</v>
      </c>
      <c r="J135" s="316">
        <v>50</v>
      </c>
      <c r="K135" s="364"/>
    </row>
    <row r="136" s="1" customFormat="1" ht="15" customHeight="1">
      <c r="B136" s="361"/>
      <c r="C136" s="316" t="s">
        <v>1042</v>
      </c>
      <c r="D136" s="316"/>
      <c r="E136" s="316"/>
      <c r="F136" s="339" t="s">
        <v>1021</v>
      </c>
      <c r="G136" s="316"/>
      <c r="H136" s="316" t="s">
        <v>1055</v>
      </c>
      <c r="I136" s="316" t="s">
        <v>1017</v>
      </c>
      <c r="J136" s="316">
        <v>50</v>
      </c>
      <c r="K136" s="364"/>
    </row>
    <row r="137" s="1" customFormat="1" ht="15" customHeight="1">
      <c r="B137" s="361"/>
      <c r="C137" s="316" t="s">
        <v>1043</v>
      </c>
      <c r="D137" s="316"/>
      <c r="E137" s="316"/>
      <c r="F137" s="339" t="s">
        <v>1021</v>
      </c>
      <c r="G137" s="316"/>
      <c r="H137" s="316" t="s">
        <v>1068</v>
      </c>
      <c r="I137" s="316" t="s">
        <v>1017</v>
      </c>
      <c r="J137" s="316">
        <v>255</v>
      </c>
      <c r="K137" s="364"/>
    </row>
    <row r="138" s="1" customFormat="1" ht="15" customHeight="1">
      <c r="B138" s="361"/>
      <c r="C138" s="316" t="s">
        <v>1045</v>
      </c>
      <c r="D138" s="316"/>
      <c r="E138" s="316"/>
      <c r="F138" s="339" t="s">
        <v>1015</v>
      </c>
      <c r="G138" s="316"/>
      <c r="H138" s="316" t="s">
        <v>1069</v>
      </c>
      <c r="I138" s="316" t="s">
        <v>1047</v>
      </c>
      <c r="J138" s="316"/>
      <c r="K138" s="364"/>
    </row>
    <row r="139" s="1" customFormat="1" ht="15" customHeight="1">
      <c r="B139" s="361"/>
      <c r="C139" s="316" t="s">
        <v>1048</v>
      </c>
      <c r="D139" s="316"/>
      <c r="E139" s="316"/>
      <c r="F139" s="339" t="s">
        <v>1015</v>
      </c>
      <c r="G139" s="316"/>
      <c r="H139" s="316" t="s">
        <v>1070</v>
      </c>
      <c r="I139" s="316" t="s">
        <v>1050</v>
      </c>
      <c r="J139" s="316"/>
      <c r="K139" s="364"/>
    </row>
    <row r="140" s="1" customFormat="1" ht="15" customHeight="1">
      <c r="B140" s="361"/>
      <c r="C140" s="316" t="s">
        <v>1051</v>
      </c>
      <c r="D140" s="316"/>
      <c r="E140" s="316"/>
      <c r="F140" s="339" t="s">
        <v>1015</v>
      </c>
      <c r="G140" s="316"/>
      <c r="H140" s="316" t="s">
        <v>1051</v>
      </c>
      <c r="I140" s="316" t="s">
        <v>1050</v>
      </c>
      <c r="J140" s="316"/>
      <c r="K140" s="364"/>
    </row>
    <row r="141" s="1" customFormat="1" ht="15" customHeight="1">
      <c r="B141" s="361"/>
      <c r="C141" s="316" t="s">
        <v>46</v>
      </c>
      <c r="D141" s="316"/>
      <c r="E141" s="316"/>
      <c r="F141" s="339" t="s">
        <v>1015</v>
      </c>
      <c r="G141" s="316"/>
      <c r="H141" s="316" t="s">
        <v>1071</v>
      </c>
      <c r="I141" s="316" t="s">
        <v>1050</v>
      </c>
      <c r="J141" s="316"/>
      <c r="K141" s="364"/>
    </row>
    <row r="142" s="1" customFormat="1" ht="15" customHeight="1">
      <c r="B142" s="361"/>
      <c r="C142" s="316" t="s">
        <v>1072</v>
      </c>
      <c r="D142" s="316"/>
      <c r="E142" s="316"/>
      <c r="F142" s="339" t="s">
        <v>1015</v>
      </c>
      <c r="G142" s="316"/>
      <c r="H142" s="316" t="s">
        <v>1073</v>
      </c>
      <c r="I142" s="316" t="s">
        <v>1050</v>
      </c>
      <c r="J142" s="316"/>
      <c r="K142" s="364"/>
    </row>
    <row r="143" s="1" customFormat="1" ht="15" customHeight="1">
      <c r="B143" s="365"/>
      <c r="C143" s="366"/>
      <c r="D143" s="366"/>
      <c r="E143" s="366"/>
      <c r="F143" s="366"/>
      <c r="G143" s="366"/>
      <c r="H143" s="366"/>
      <c r="I143" s="366"/>
      <c r="J143" s="366"/>
      <c r="K143" s="367"/>
    </row>
    <row r="144" s="1" customFormat="1" ht="18.75" customHeight="1">
      <c r="B144" s="352"/>
      <c r="C144" s="352"/>
      <c r="D144" s="352"/>
      <c r="E144" s="352"/>
      <c r="F144" s="353"/>
      <c r="G144" s="352"/>
      <c r="H144" s="352"/>
      <c r="I144" s="352"/>
      <c r="J144" s="352"/>
      <c r="K144" s="352"/>
    </row>
    <row r="145" s="1" customFormat="1" ht="18.75" customHeight="1">
      <c r="B145" s="324"/>
      <c r="C145" s="324"/>
      <c r="D145" s="324"/>
      <c r="E145" s="324"/>
      <c r="F145" s="324"/>
      <c r="G145" s="324"/>
      <c r="H145" s="324"/>
      <c r="I145" s="324"/>
      <c r="J145" s="324"/>
      <c r="K145" s="324"/>
    </row>
    <row r="146" s="1" customFormat="1" ht="7.5" customHeight="1">
      <c r="B146" s="325"/>
      <c r="C146" s="326"/>
      <c r="D146" s="326"/>
      <c r="E146" s="326"/>
      <c r="F146" s="326"/>
      <c r="G146" s="326"/>
      <c r="H146" s="326"/>
      <c r="I146" s="326"/>
      <c r="J146" s="326"/>
      <c r="K146" s="327"/>
    </row>
    <row r="147" s="1" customFormat="1" ht="45" customHeight="1">
      <c r="B147" s="328"/>
      <c r="C147" s="329" t="s">
        <v>1074</v>
      </c>
      <c r="D147" s="329"/>
      <c r="E147" s="329"/>
      <c r="F147" s="329"/>
      <c r="G147" s="329"/>
      <c r="H147" s="329"/>
      <c r="I147" s="329"/>
      <c r="J147" s="329"/>
      <c r="K147" s="330"/>
    </row>
    <row r="148" s="1" customFormat="1" ht="17.25" customHeight="1">
      <c r="B148" s="328"/>
      <c r="C148" s="331" t="s">
        <v>1009</v>
      </c>
      <c r="D148" s="331"/>
      <c r="E148" s="331"/>
      <c r="F148" s="331" t="s">
        <v>1010</v>
      </c>
      <c r="G148" s="332"/>
      <c r="H148" s="331" t="s">
        <v>62</v>
      </c>
      <c r="I148" s="331" t="s">
        <v>65</v>
      </c>
      <c r="J148" s="331" t="s">
        <v>1011</v>
      </c>
      <c r="K148" s="330"/>
    </row>
    <row r="149" s="1" customFormat="1" ht="17.25" customHeight="1">
      <c r="B149" s="328"/>
      <c r="C149" s="333" t="s">
        <v>1012</v>
      </c>
      <c r="D149" s="333"/>
      <c r="E149" s="333"/>
      <c r="F149" s="334" t="s">
        <v>1013</v>
      </c>
      <c r="G149" s="335"/>
      <c r="H149" s="333"/>
      <c r="I149" s="333"/>
      <c r="J149" s="333" t="s">
        <v>1014</v>
      </c>
      <c r="K149" s="330"/>
    </row>
    <row r="150" s="1" customFormat="1" ht="5.25" customHeight="1">
      <c r="B150" s="341"/>
      <c r="C150" s="336"/>
      <c r="D150" s="336"/>
      <c r="E150" s="336"/>
      <c r="F150" s="336"/>
      <c r="G150" s="337"/>
      <c r="H150" s="336"/>
      <c r="I150" s="336"/>
      <c r="J150" s="336"/>
      <c r="K150" s="364"/>
    </row>
    <row r="151" s="1" customFormat="1" ht="15" customHeight="1">
      <c r="B151" s="341"/>
      <c r="C151" s="368" t="s">
        <v>1018</v>
      </c>
      <c r="D151" s="316"/>
      <c r="E151" s="316"/>
      <c r="F151" s="369" t="s">
        <v>1015</v>
      </c>
      <c r="G151" s="316"/>
      <c r="H151" s="368" t="s">
        <v>1055</v>
      </c>
      <c r="I151" s="368" t="s">
        <v>1017</v>
      </c>
      <c r="J151" s="368">
        <v>120</v>
      </c>
      <c r="K151" s="364"/>
    </row>
    <row r="152" s="1" customFormat="1" ht="15" customHeight="1">
      <c r="B152" s="341"/>
      <c r="C152" s="368" t="s">
        <v>1064</v>
      </c>
      <c r="D152" s="316"/>
      <c r="E152" s="316"/>
      <c r="F152" s="369" t="s">
        <v>1015</v>
      </c>
      <c r="G152" s="316"/>
      <c r="H152" s="368" t="s">
        <v>1075</v>
      </c>
      <c r="I152" s="368" t="s">
        <v>1017</v>
      </c>
      <c r="J152" s="368" t="s">
        <v>1066</v>
      </c>
      <c r="K152" s="364"/>
    </row>
    <row r="153" s="1" customFormat="1" ht="15" customHeight="1">
      <c r="B153" s="341"/>
      <c r="C153" s="368" t="s">
        <v>963</v>
      </c>
      <c r="D153" s="316"/>
      <c r="E153" s="316"/>
      <c r="F153" s="369" t="s">
        <v>1015</v>
      </c>
      <c r="G153" s="316"/>
      <c r="H153" s="368" t="s">
        <v>1076</v>
      </c>
      <c r="I153" s="368" t="s">
        <v>1017</v>
      </c>
      <c r="J153" s="368" t="s">
        <v>1066</v>
      </c>
      <c r="K153" s="364"/>
    </row>
    <row r="154" s="1" customFormat="1" ht="15" customHeight="1">
      <c r="B154" s="341"/>
      <c r="C154" s="368" t="s">
        <v>1020</v>
      </c>
      <c r="D154" s="316"/>
      <c r="E154" s="316"/>
      <c r="F154" s="369" t="s">
        <v>1021</v>
      </c>
      <c r="G154" s="316"/>
      <c r="H154" s="368" t="s">
        <v>1055</v>
      </c>
      <c r="I154" s="368" t="s">
        <v>1017</v>
      </c>
      <c r="J154" s="368">
        <v>50</v>
      </c>
      <c r="K154" s="364"/>
    </row>
    <row r="155" s="1" customFormat="1" ht="15" customHeight="1">
      <c r="B155" s="341"/>
      <c r="C155" s="368" t="s">
        <v>1023</v>
      </c>
      <c r="D155" s="316"/>
      <c r="E155" s="316"/>
      <c r="F155" s="369" t="s">
        <v>1015</v>
      </c>
      <c r="G155" s="316"/>
      <c r="H155" s="368" t="s">
        <v>1055</v>
      </c>
      <c r="I155" s="368" t="s">
        <v>1025</v>
      </c>
      <c r="J155" s="368"/>
      <c r="K155" s="364"/>
    </row>
    <row r="156" s="1" customFormat="1" ht="15" customHeight="1">
      <c r="B156" s="341"/>
      <c r="C156" s="368" t="s">
        <v>1034</v>
      </c>
      <c r="D156" s="316"/>
      <c r="E156" s="316"/>
      <c r="F156" s="369" t="s">
        <v>1021</v>
      </c>
      <c r="G156" s="316"/>
      <c r="H156" s="368" t="s">
        <v>1055</v>
      </c>
      <c r="I156" s="368" t="s">
        <v>1017</v>
      </c>
      <c r="J156" s="368">
        <v>50</v>
      </c>
      <c r="K156" s="364"/>
    </row>
    <row r="157" s="1" customFormat="1" ht="15" customHeight="1">
      <c r="B157" s="341"/>
      <c r="C157" s="368" t="s">
        <v>1042</v>
      </c>
      <c r="D157" s="316"/>
      <c r="E157" s="316"/>
      <c r="F157" s="369" t="s">
        <v>1021</v>
      </c>
      <c r="G157" s="316"/>
      <c r="H157" s="368" t="s">
        <v>1055</v>
      </c>
      <c r="I157" s="368" t="s">
        <v>1017</v>
      </c>
      <c r="J157" s="368">
        <v>50</v>
      </c>
      <c r="K157" s="364"/>
    </row>
    <row r="158" s="1" customFormat="1" ht="15" customHeight="1">
      <c r="B158" s="341"/>
      <c r="C158" s="368" t="s">
        <v>1040</v>
      </c>
      <c r="D158" s="316"/>
      <c r="E158" s="316"/>
      <c r="F158" s="369" t="s">
        <v>1021</v>
      </c>
      <c r="G158" s="316"/>
      <c r="H158" s="368" t="s">
        <v>1055</v>
      </c>
      <c r="I158" s="368" t="s">
        <v>1017</v>
      </c>
      <c r="J158" s="368">
        <v>50</v>
      </c>
      <c r="K158" s="364"/>
    </row>
    <row r="159" s="1" customFormat="1" ht="15" customHeight="1">
      <c r="B159" s="341"/>
      <c r="C159" s="368" t="s">
        <v>160</v>
      </c>
      <c r="D159" s="316"/>
      <c r="E159" s="316"/>
      <c r="F159" s="369" t="s">
        <v>1015</v>
      </c>
      <c r="G159" s="316"/>
      <c r="H159" s="368" t="s">
        <v>1077</v>
      </c>
      <c r="I159" s="368" t="s">
        <v>1017</v>
      </c>
      <c r="J159" s="368" t="s">
        <v>1078</v>
      </c>
      <c r="K159" s="364"/>
    </row>
    <row r="160" s="1" customFormat="1" ht="15" customHeight="1">
      <c r="B160" s="341"/>
      <c r="C160" s="368" t="s">
        <v>1079</v>
      </c>
      <c r="D160" s="316"/>
      <c r="E160" s="316"/>
      <c r="F160" s="369" t="s">
        <v>1015</v>
      </c>
      <c r="G160" s="316"/>
      <c r="H160" s="368" t="s">
        <v>1080</v>
      </c>
      <c r="I160" s="368" t="s">
        <v>1050</v>
      </c>
      <c r="J160" s="368"/>
      <c r="K160" s="364"/>
    </row>
    <row r="161" s="1" customFormat="1" ht="15" customHeight="1">
      <c r="B161" s="370"/>
      <c r="C161" s="350"/>
      <c r="D161" s="350"/>
      <c r="E161" s="350"/>
      <c r="F161" s="350"/>
      <c r="G161" s="350"/>
      <c r="H161" s="350"/>
      <c r="I161" s="350"/>
      <c r="J161" s="350"/>
      <c r="K161" s="371"/>
    </row>
    <row r="162" s="1" customFormat="1" ht="18.75" customHeight="1">
      <c r="B162" s="352"/>
      <c r="C162" s="362"/>
      <c r="D162" s="362"/>
      <c r="E162" s="362"/>
      <c r="F162" s="372"/>
      <c r="G162" s="362"/>
      <c r="H162" s="362"/>
      <c r="I162" s="362"/>
      <c r="J162" s="362"/>
      <c r="K162" s="352"/>
    </row>
    <row r="163" s="1" customFormat="1" ht="18.75" customHeight="1">
      <c r="B163" s="324"/>
      <c r="C163" s="324"/>
      <c r="D163" s="324"/>
      <c r="E163" s="324"/>
      <c r="F163" s="324"/>
      <c r="G163" s="324"/>
      <c r="H163" s="324"/>
      <c r="I163" s="324"/>
      <c r="J163" s="324"/>
      <c r="K163" s="324"/>
    </row>
    <row r="164" s="1" customFormat="1" ht="7.5" customHeight="1">
      <c r="B164" s="303"/>
      <c r="C164" s="304"/>
      <c r="D164" s="304"/>
      <c r="E164" s="304"/>
      <c r="F164" s="304"/>
      <c r="G164" s="304"/>
      <c r="H164" s="304"/>
      <c r="I164" s="304"/>
      <c r="J164" s="304"/>
      <c r="K164" s="305"/>
    </row>
    <row r="165" s="1" customFormat="1" ht="45" customHeight="1">
      <c r="B165" s="306"/>
      <c r="C165" s="307" t="s">
        <v>1081</v>
      </c>
      <c r="D165" s="307"/>
      <c r="E165" s="307"/>
      <c r="F165" s="307"/>
      <c r="G165" s="307"/>
      <c r="H165" s="307"/>
      <c r="I165" s="307"/>
      <c r="J165" s="307"/>
      <c r="K165" s="308"/>
    </row>
    <row r="166" s="1" customFormat="1" ht="17.25" customHeight="1">
      <c r="B166" s="306"/>
      <c r="C166" s="331" t="s">
        <v>1009</v>
      </c>
      <c r="D166" s="331"/>
      <c r="E166" s="331"/>
      <c r="F166" s="331" t="s">
        <v>1010</v>
      </c>
      <c r="G166" s="373"/>
      <c r="H166" s="374" t="s">
        <v>62</v>
      </c>
      <c r="I166" s="374" t="s">
        <v>65</v>
      </c>
      <c r="J166" s="331" t="s">
        <v>1011</v>
      </c>
      <c r="K166" s="308"/>
    </row>
    <row r="167" s="1" customFormat="1" ht="17.25" customHeight="1">
      <c r="B167" s="309"/>
      <c r="C167" s="333" t="s">
        <v>1012</v>
      </c>
      <c r="D167" s="333"/>
      <c r="E167" s="333"/>
      <c r="F167" s="334" t="s">
        <v>1013</v>
      </c>
      <c r="G167" s="375"/>
      <c r="H167" s="376"/>
      <c r="I167" s="376"/>
      <c r="J167" s="333" t="s">
        <v>1014</v>
      </c>
      <c r="K167" s="311"/>
    </row>
    <row r="168" s="1" customFormat="1" ht="5.25" customHeight="1">
      <c r="B168" s="341"/>
      <c r="C168" s="336"/>
      <c r="D168" s="336"/>
      <c r="E168" s="336"/>
      <c r="F168" s="336"/>
      <c r="G168" s="337"/>
      <c r="H168" s="336"/>
      <c r="I168" s="336"/>
      <c r="J168" s="336"/>
      <c r="K168" s="364"/>
    </row>
    <row r="169" s="1" customFormat="1" ht="15" customHeight="1">
      <c r="B169" s="341"/>
      <c r="C169" s="316" t="s">
        <v>1018</v>
      </c>
      <c r="D169" s="316"/>
      <c r="E169" s="316"/>
      <c r="F169" s="339" t="s">
        <v>1015</v>
      </c>
      <c r="G169" s="316"/>
      <c r="H169" s="316" t="s">
        <v>1055</v>
      </c>
      <c r="I169" s="316" t="s">
        <v>1017</v>
      </c>
      <c r="J169" s="316">
        <v>120</v>
      </c>
      <c r="K169" s="364"/>
    </row>
    <row r="170" s="1" customFormat="1" ht="15" customHeight="1">
      <c r="B170" s="341"/>
      <c r="C170" s="316" t="s">
        <v>1064</v>
      </c>
      <c r="D170" s="316"/>
      <c r="E170" s="316"/>
      <c r="F170" s="339" t="s">
        <v>1015</v>
      </c>
      <c r="G170" s="316"/>
      <c r="H170" s="316" t="s">
        <v>1065</v>
      </c>
      <c r="I170" s="316" t="s">
        <v>1017</v>
      </c>
      <c r="J170" s="316" t="s">
        <v>1066</v>
      </c>
      <c r="K170" s="364"/>
    </row>
    <row r="171" s="1" customFormat="1" ht="15" customHeight="1">
      <c r="B171" s="341"/>
      <c r="C171" s="316" t="s">
        <v>963</v>
      </c>
      <c r="D171" s="316"/>
      <c r="E171" s="316"/>
      <c r="F171" s="339" t="s">
        <v>1015</v>
      </c>
      <c r="G171" s="316"/>
      <c r="H171" s="316" t="s">
        <v>1082</v>
      </c>
      <c r="I171" s="316" t="s">
        <v>1017</v>
      </c>
      <c r="J171" s="316" t="s">
        <v>1066</v>
      </c>
      <c r="K171" s="364"/>
    </row>
    <row r="172" s="1" customFormat="1" ht="15" customHeight="1">
      <c r="B172" s="341"/>
      <c r="C172" s="316" t="s">
        <v>1020</v>
      </c>
      <c r="D172" s="316"/>
      <c r="E172" s="316"/>
      <c r="F172" s="339" t="s">
        <v>1021</v>
      </c>
      <c r="G172" s="316"/>
      <c r="H172" s="316" t="s">
        <v>1082</v>
      </c>
      <c r="I172" s="316" t="s">
        <v>1017</v>
      </c>
      <c r="J172" s="316">
        <v>50</v>
      </c>
      <c r="K172" s="364"/>
    </row>
    <row r="173" s="1" customFormat="1" ht="15" customHeight="1">
      <c r="B173" s="341"/>
      <c r="C173" s="316" t="s">
        <v>1023</v>
      </c>
      <c r="D173" s="316"/>
      <c r="E173" s="316"/>
      <c r="F173" s="339" t="s">
        <v>1015</v>
      </c>
      <c r="G173" s="316"/>
      <c r="H173" s="316" t="s">
        <v>1082</v>
      </c>
      <c r="I173" s="316" t="s">
        <v>1025</v>
      </c>
      <c r="J173" s="316"/>
      <c r="K173" s="364"/>
    </row>
    <row r="174" s="1" customFormat="1" ht="15" customHeight="1">
      <c r="B174" s="341"/>
      <c r="C174" s="316" t="s">
        <v>1034</v>
      </c>
      <c r="D174" s="316"/>
      <c r="E174" s="316"/>
      <c r="F174" s="339" t="s">
        <v>1021</v>
      </c>
      <c r="G174" s="316"/>
      <c r="H174" s="316" t="s">
        <v>1082</v>
      </c>
      <c r="I174" s="316" t="s">
        <v>1017</v>
      </c>
      <c r="J174" s="316">
        <v>50</v>
      </c>
      <c r="K174" s="364"/>
    </row>
    <row r="175" s="1" customFormat="1" ht="15" customHeight="1">
      <c r="B175" s="341"/>
      <c r="C175" s="316" t="s">
        <v>1042</v>
      </c>
      <c r="D175" s="316"/>
      <c r="E175" s="316"/>
      <c r="F175" s="339" t="s">
        <v>1021</v>
      </c>
      <c r="G175" s="316"/>
      <c r="H175" s="316" t="s">
        <v>1082</v>
      </c>
      <c r="I175" s="316" t="s">
        <v>1017</v>
      </c>
      <c r="J175" s="316">
        <v>50</v>
      </c>
      <c r="K175" s="364"/>
    </row>
    <row r="176" s="1" customFormat="1" ht="15" customHeight="1">
      <c r="B176" s="341"/>
      <c r="C176" s="316" t="s">
        <v>1040</v>
      </c>
      <c r="D176" s="316"/>
      <c r="E176" s="316"/>
      <c r="F176" s="339" t="s">
        <v>1021</v>
      </c>
      <c r="G176" s="316"/>
      <c r="H176" s="316" t="s">
        <v>1082</v>
      </c>
      <c r="I176" s="316" t="s">
        <v>1017</v>
      </c>
      <c r="J176" s="316">
        <v>50</v>
      </c>
      <c r="K176" s="364"/>
    </row>
    <row r="177" s="1" customFormat="1" ht="15" customHeight="1">
      <c r="B177" s="341"/>
      <c r="C177" s="316" t="s">
        <v>172</v>
      </c>
      <c r="D177" s="316"/>
      <c r="E177" s="316"/>
      <c r="F177" s="339" t="s">
        <v>1015</v>
      </c>
      <c r="G177" s="316"/>
      <c r="H177" s="316" t="s">
        <v>1083</v>
      </c>
      <c r="I177" s="316" t="s">
        <v>1084</v>
      </c>
      <c r="J177" s="316"/>
      <c r="K177" s="364"/>
    </row>
    <row r="178" s="1" customFormat="1" ht="15" customHeight="1">
      <c r="B178" s="341"/>
      <c r="C178" s="316" t="s">
        <v>65</v>
      </c>
      <c r="D178" s="316"/>
      <c r="E178" s="316"/>
      <c r="F178" s="339" t="s">
        <v>1015</v>
      </c>
      <c r="G178" s="316"/>
      <c r="H178" s="316" t="s">
        <v>1085</v>
      </c>
      <c r="I178" s="316" t="s">
        <v>1086</v>
      </c>
      <c r="J178" s="316">
        <v>1</v>
      </c>
      <c r="K178" s="364"/>
    </row>
    <row r="179" s="1" customFormat="1" ht="15" customHeight="1">
      <c r="B179" s="341"/>
      <c r="C179" s="316" t="s">
        <v>61</v>
      </c>
      <c r="D179" s="316"/>
      <c r="E179" s="316"/>
      <c r="F179" s="339" t="s">
        <v>1015</v>
      </c>
      <c r="G179" s="316"/>
      <c r="H179" s="316" t="s">
        <v>1087</v>
      </c>
      <c r="I179" s="316" t="s">
        <v>1017</v>
      </c>
      <c r="J179" s="316">
        <v>20</v>
      </c>
      <c r="K179" s="364"/>
    </row>
    <row r="180" s="1" customFormat="1" ht="15" customHeight="1">
      <c r="B180" s="341"/>
      <c r="C180" s="316" t="s">
        <v>62</v>
      </c>
      <c r="D180" s="316"/>
      <c r="E180" s="316"/>
      <c r="F180" s="339" t="s">
        <v>1015</v>
      </c>
      <c r="G180" s="316"/>
      <c r="H180" s="316" t="s">
        <v>1088</v>
      </c>
      <c r="I180" s="316" t="s">
        <v>1017</v>
      </c>
      <c r="J180" s="316">
        <v>255</v>
      </c>
      <c r="K180" s="364"/>
    </row>
    <row r="181" s="1" customFormat="1" ht="15" customHeight="1">
      <c r="B181" s="341"/>
      <c r="C181" s="316" t="s">
        <v>173</v>
      </c>
      <c r="D181" s="316"/>
      <c r="E181" s="316"/>
      <c r="F181" s="339" t="s">
        <v>1015</v>
      </c>
      <c r="G181" s="316"/>
      <c r="H181" s="316" t="s">
        <v>979</v>
      </c>
      <c r="I181" s="316" t="s">
        <v>1017</v>
      </c>
      <c r="J181" s="316">
        <v>10</v>
      </c>
      <c r="K181" s="364"/>
    </row>
    <row r="182" s="1" customFormat="1" ht="15" customHeight="1">
      <c r="B182" s="341"/>
      <c r="C182" s="316" t="s">
        <v>174</v>
      </c>
      <c r="D182" s="316"/>
      <c r="E182" s="316"/>
      <c r="F182" s="339" t="s">
        <v>1015</v>
      </c>
      <c r="G182" s="316"/>
      <c r="H182" s="316" t="s">
        <v>1089</v>
      </c>
      <c r="I182" s="316" t="s">
        <v>1050</v>
      </c>
      <c r="J182" s="316"/>
      <c r="K182" s="364"/>
    </row>
    <row r="183" s="1" customFormat="1" ht="15" customHeight="1">
      <c r="B183" s="341"/>
      <c r="C183" s="316" t="s">
        <v>1090</v>
      </c>
      <c r="D183" s="316"/>
      <c r="E183" s="316"/>
      <c r="F183" s="339" t="s">
        <v>1015</v>
      </c>
      <c r="G183" s="316"/>
      <c r="H183" s="316" t="s">
        <v>1091</v>
      </c>
      <c r="I183" s="316" t="s">
        <v>1050</v>
      </c>
      <c r="J183" s="316"/>
      <c r="K183" s="364"/>
    </row>
    <row r="184" s="1" customFormat="1" ht="15" customHeight="1">
      <c r="B184" s="341"/>
      <c r="C184" s="316" t="s">
        <v>1079</v>
      </c>
      <c r="D184" s="316"/>
      <c r="E184" s="316"/>
      <c r="F184" s="339" t="s">
        <v>1015</v>
      </c>
      <c r="G184" s="316"/>
      <c r="H184" s="316" t="s">
        <v>1092</v>
      </c>
      <c r="I184" s="316" t="s">
        <v>1050</v>
      </c>
      <c r="J184" s="316"/>
      <c r="K184" s="364"/>
    </row>
    <row r="185" s="1" customFormat="1" ht="15" customHeight="1">
      <c r="B185" s="341"/>
      <c r="C185" s="316" t="s">
        <v>176</v>
      </c>
      <c r="D185" s="316"/>
      <c r="E185" s="316"/>
      <c r="F185" s="339" t="s">
        <v>1021</v>
      </c>
      <c r="G185" s="316"/>
      <c r="H185" s="316" t="s">
        <v>1093</v>
      </c>
      <c r="I185" s="316" t="s">
        <v>1017</v>
      </c>
      <c r="J185" s="316">
        <v>50</v>
      </c>
      <c r="K185" s="364"/>
    </row>
    <row r="186" s="1" customFormat="1" ht="15" customHeight="1">
      <c r="B186" s="341"/>
      <c r="C186" s="316" t="s">
        <v>1094</v>
      </c>
      <c r="D186" s="316"/>
      <c r="E186" s="316"/>
      <c r="F186" s="339" t="s">
        <v>1021</v>
      </c>
      <c r="G186" s="316"/>
      <c r="H186" s="316" t="s">
        <v>1095</v>
      </c>
      <c r="I186" s="316" t="s">
        <v>1096</v>
      </c>
      <c r="J186" s="316"/>
      <c r="K186" s="364"/>
    </row>
    <row r="187" s="1" customFormat="1" ht="15" customHeight="1">
      <c r="B187" s="341"/>
      <c r="C187" s="316" t="s">
        <v>1097</v>
      </c>
      <c r="D187" s="316"/>
      <c r="E187" s="316"/>
      <c r="F187" s="339" t="s">
        <v>1021</v>
      </c>
      <c r="G187" s="316"/>
      <c r="H187" s="316" t="s">
        <v>1098</v>
      </c>
      <c r="I187" s="316" t="s">
        <v>1096</v>
      </c>
      <c r="J187" s="316"/>
      <c r="K187" s="364"/>
    </row>
    <row r="188" s="1" customFormat="1" ht="15" customHeight="1">
      <c r="B188" s="341"/>
      <c r="C188" s="316" t="s">
        <v>1099</v>
      </c>
      <c r="D188" s="316"/>
      <c r="E188" s="316"/>
      <c r="F188" s="339" t="s">
        <v>1021</v>
      </c>
      <c r="G188" s="316"/>
      <c r="H188" s="316" t="s">
        <v>1100</v>
      </c>
      <c r="I188" s="316" t="s">
        <v>1096</v>
      </c>
      <c r="J188" s="316"/>
      <c r="K188" s="364"/>
    </row>
    <row r="189" s="1" customFormat="1" ht="15" customHeight="1">
      <c r="B189" s="341"/>
      <c r="C189" s="377" t="s">
        <v>1101</v>
      </c>
      <c r="D189" s="316"/>
      <c r="E189" s="316"/>
      <c r="F189" s="339" t="s">
        <v>1021</v>
      </c>
      <c r="G189" s="316"/>
      <c r="H189" s="316" t="s">
        <v>1102</v>
      </c>
      <c r="I189" s="316" t="s">
        <v>1103</v>
      </c>
      <c r="J189" s="378" t="s">
        <v>1104</v>
      </c>
      <c r="K189" s="364"/>
    </row>
    <row r="190" s="1" customFormat="1" ht="15" customHeight="1">
      <c r="B190" s="341"/>
      <c r="C190" s="377" t="s">
        <v>50</v>
      </c>
      <c r="D190" s="316"/>
      <c r="E190" s="316"/>
      <c r="F190" s="339" t="s">
        <v>1015</v>
      </c>
      <c r="G190" s="316"/>
      <c r="H190" s="313" t="s">
        <v>1105</v>
      </c>
      <c r="I190" s="316" t="s">
        <v>1106</v>
      </c>
      <c r="J190" s="316"/>
      <c r="K190" s="364"/>
    </row>
    <row r="191" s="1" customFormat="1" ht="15" customHeight="1">
      <c r="B191" s="341"/>
      <c r="C191" s="377" t="s">
        <v>1107</v>
      </c>
      <c r="D191" s="316"/>
      <c r="E191" s="316"/>
      <c r="F191" s="339" t="s">
        <v>1015</v>
      </c>
      <c r="G191" s="316"/>
      <c r="H191" s="316" t="s">
        <v>1108</v>
      </c>
      <c r="I191" s="316" t="s">
        <v>1050</v>
      </c>
      <c r="J191" s="316"/>
      <c r="K191" s="364"/>
    </row>
    <row r="192" s="1" customFormat="1" ht="15" customHeight="1">
      <c r="B192" s="341"/>
      <c r="C192" s="377" t="s">
        <v>1109</v>
      </c>
      <c r="D192" s="316"/>
      <c r="E192" s="316"/>
      <c r="F192" s="339" t="s">
        <v>1015</v>
      </c>
      <c r="G192" s="316"/>
      <c r="H192" s="316" t="s">
        <v>1110</v>
      </c>
      <c r="I192" s="316" t="s">
        <v>1050</v>
      </c>
      <c r="J192" s="316"/>
      <c r="K192" s="364"/>
    </row>
    <row r="193" s="1" customFormat="1" ht="15" customHeight="1">
      <c r="B193" s="341"/>
      <c r="C193" s="377" t="s">
        <v>1111</v>
      </c>
      <c r="D193" s="316"/>
      <c r="E193" s="316"/>
      <c r="F193" s="339" t="s">
        <v>1021</v>
      </c>
      <c r="G193" s="316"/>
      <c r="H193" s="316" t="s">
        <v>1112</v>
      </c>
      <c r="I193" s="316" t="s">
        <v>1050</v>
      </c>
      <c r="J193" s="316"/>
      <c r="K193" s="364"/>
    </row>
    <row r="194" s="1" customFormat="1" ht="15" customHeight="1">
      <c r="B194" s="370"/>
      <c r="C194" s="379"/>
      <c r="D194" s="350"/>
      <c r="E194" s="350"/>
      <c r="F194" s="350"/>
      <c r="G194" s="350"/>
      <c r="H194" s="350"/>
      <c r="I194" s="350"/>
      <c r="J194" s="350"/>
      <c r="K194" s="371"/>
    </row>
    <row r="195" s="1" customFormat="1" ht="18.75" customHeight="1">
      <c r="B195" s="352"/>
      <c r="C195" s="362"/>
      <c r="D195" s="362"/>
      <c r="E195" s="362"/>
      <c r="F195" s="372"/>
      <c r="G195" s="362"/>
      <c r="H195" s="362"/>
      <c r="I195" s="362"/>
      <c r="J195" s="362"/>
      <c r="K195" s="352"/>
    </row>
    <row r="196" s="1" customFormat="1" ht="18.75" customHeight="1">
      <c r="B196" s="352"/>
      <c r="C196" s="362"/>
      <c r="D196" s="362"/>
      <c r="E196" s="362"/>
      <c r="F196" s="372"/>
      <c r="G196" s="362"/>
      <c r="H196" s="362"/>
      <c r="I196" s="362"/>
      <c r="J196" s="362"/>
      <c r="K196" s="352"/>
    </row>
    <row r="197" s="1" customFormat="1" ht="18.75" customHeight="1">
      <c r="B197" s="324"/>
      <c r="C197" s="324"/>
      <c r="D197" s="324"/>
      <c r="E197" s="324"/>
      <c r="F197" s="324"/>
      <c r="G197" s="324"/>
      <c r="H197" s="324"/>
      <c r="I197" s="324"/>
      <c r="J197" s="324"/>
      <c r="K197" s="324"/>
    </row>
    <row r="198" s="1" customFormat="1" ht="13.5">
      <c r="B198" s="303"/>
      <c r="C198" s="304"/>
      <c r="D198" s="304"/>
      <c r="E198" s="304"/>
      <c r="F198" s="304"/>
      <c r="G198" s="304"/>
      <c r="H198" s="304"/>
      <c r="I198" s="304"/>
      <c r="J198" s="304"/>
      <c r="K198" s="305"/>
    </row>
    <row r="199" s="1" customFormat="1" ht="21">
      <c r="B199" s="306"/>
      <c r="C199" s="307" t="s">
        <v>1113</v>
      </c>
      <c r="D199" s="307"/>
      <c r="E199" s="307"/>
      <c r="F199" s="307"/>
      <c r="G199" s="307"/>
      <c r="H199" s="307"/>
      <c r="I199" s="307"/>
      <c r="J199" s="307"/>
      <c r="K199" s="308"/>
    </row>
    <row r="200" s="1" customFormat="1" ht="25.5" customHeight="1">
      <c r="B200" s="306"/>
      <c r="C200" s="380" t="s">
        <v>1114</v>
      </c>
      <c r="D200" s="380"/>
      <c r="E200" s="380"/>
      <c r="F200" s="380" t="s">
        <v>1115</v>
      </c>
      <c r="G200" s="381"/>
      <c r="H200" s="380" t="s">
        <v>1116</v>
      </c>
      <c r="I200" s="380"/>
      <c r="J200" s="380"/>
      <c r="K200" s="308"/>
    </row>
    <row r="201" s="1" customFormat="1" ht="5.25" customHeight="1">
      <c r="B201" s="341"/>
      <c r="C201" s="336"/>
      <c r="D201" s="336"/>
      <c r="E201" s="336"/>
      <c r="F201" s="336"/>
      <c r="G201" s="362"/>
      <c r="H201" s="336"/>
      <c r="I201" s="336"/>
      <c r="J201" s="336"/>
      <c r="K201" s="364"/>
    </row>
    <row r="202" s="1" customFormat="1" ht="15" customHeight="1">
      <c r="B202" s="341"/>
      <c r="C202" s="316" t="s">
        <v>1106</v>
      </c>
      <c r="D202" s="316"/>
      <c r="E202" s="316"/>
      <c r="F202" s="339" t="s">
        <v>51</v>
      </c>
      <c r="G202" s="316"/>
      <c r="H202" s="316" t="s">
        <v>1117</v>
      </c>
      <c r="I202" s="316"/>
      <c r="J202" s="316"/>
      <c r="K202" s="364"/>
    </row>
    <row r="203" s="1" customFormat="1" ht="15" customHeight="1">
      <c r="B203" s="341"/>
      <c r="C203" s="316"/>
      <c r="D203" s="316"/>
      <c r="E203" s="316"/>
      <c r="F203" s="339" t="s">
        <v>52</v>
      </c>
      <c r="G203" s="316"/>
      <c r="H203" s="316" t="s">
        <v>1118</v>
      </c>
      <c r="I203" s="316"/>
      <c r="J203" s="316"/>
      <c r="K203" s="364"/>
    </row>
    <row r="204" s="1" customFormat="1" ht="15" customHeight="1">
      <c r="B204" s="341"/>
      <c r="C204" s="316"/>
      <c r="D204" s="316"/>
      <c r="E204" s="316"/>
      <c r="F204" s="339" t="s">
        <v>55</v>
      </c>
      <c r="G204" s="316"/>
      <c r="H204" s="316" t="s">
        <v>1119</v>
      </c>
      <c r="I204" s="316"/>
      <c r="J204" s="316"/>
      <c r="K204" s="364"/>
    </row>
    <row r="205" s="1" customFormat="1" ht="15" customHeight="1">
      <c r="B205" s="341"/>
      <c r="C205" s="316"/>
      <c r="D205" s="316"/>
      <c r="E205" s="316"/>
      <c r="F205" s="339" t="s">
        <v>53</v>
      </c>
      <c r="G205" s="316"/>
      <c r="H205" s="316" t="s">
        <v>1120</v>
      </c>
      <c r="I205" s="316"/>
      <c r="J205" s="316"/>
      <c r="K205" s="364"/>
    </row>
    <row r="206" s="1" customFormat="1" ht="15" customHeight="1">
      <c r="B206" s="341"/>
      <c r="C206" s="316"/>
      <c r="D206" s="316"/>
      <c r="E206" s="316"/>
      <c r="F206" s="339" t="s">
        <v>54</v>
      </c>
      <c r="G206" s="316"/>
      <c r="H206" s="316" t="s">
        <v>1121</v>
      </c>
      <c r="I206" s="316"/>
      <c r="J206" s="316"/>
      <c r="K206" s="364"/>
    </row>
    <row r="207" s="1" customFormat="1" ht="15" customHeight="1">
      <c r="B207" s="341"/>
      <c r="C207" s="316"/>
      <c r="D207" s="316"/>
      <c r="E207" s="316"/>
      <c r="F207" s="339"/>
      <c r="G207" s="316"/>
      <c r="H207" s="316"/>
      <c r="I207" s="316"/>
      <c r="J207" s="316"/>
      <c r="K207" s="364"/>
    </row>
    <row r="208" s="1" customFormat="1" ht="15" customHeight="1">
      <c r="B208" s="341"/>
      <c r="C208" s="316" t="s">
        <v>1062</v>
      </c>
      <c r="D208" s="316"/>
      <c r="E208" s="316"/>
      <c r="F208" s="339" t="s">
        <v>87</v>
      </c>
      <c r="G208" s="316"/>
      <c r="H208" s="316" t="s">
        <v>1122</v>
      </c>
      <c r="I208" s="316"/>
      <c r="J208" s="316"/>
      <c r="K208" s="364"/>
    </row>
    <row r="209" s="1" customFormat="1" ht="15" customHeight="1">
      <c r="B209" s="341"/>
      <c r="C209" s="316"/>
      <c r="D209" s="316"/>
      <c r="E209" s="316"/>
      <c r="F209" s="339" t="s">
        <v>957</v>
      </c>
      <c r="G209" s="316"/>
      <c r="H209" s="316" t="s">
        <v>958</v>
      </c>
      <c r="I209" s="316"/>
      <c r="J209" s="316"/>
      <c r="K209" s="364"/>
    </row>
    <row r="210" s="1" customFormat="1" ht="15" customHeight="1">
      <c r="B210" s="341"/>
      <c r="C210" s="316"/>
      <c r="D210" s="316"/>
      <c r="E210" s="316"/>
      <c r="F210" s="339" t="s">
        <v>955</v>
      </c>
      <c r="G210" s="316"/>
      <c r="H210" s="316" t="s">
        <v>1123</v>
      </c>
      <c r="I210" s="316"/>
      <c r="J210" s="316"/>
      <c r="K210" s="364"/>
    </row>
    <row r="211" s="1" customFormat="1" ht="15" customHeight="1">
      <c r="B211" s="382"/>
      <c r="C211" s="316"/>
      <c r="D211" s="316"/>
      <c r="E211" s="316"/>
      <c r="F211" s="339" t="s">
        <v>959</v>
      </c>
      <c r="G211" s="377"/>
      <c r="H211" s="368" t="s">
        <v>960</v>
      </c>
      <c r="I211" s="368"/>
      <c r="J211" s="368"/>
      <c r="K211" s="383"/>
    </row>
    <row r="212" s="1" customFormat="1" ht="15" customHeight="1">
      <c r="B212" s="382"/>
      <c r="C212" s="316"/>
      <c r="D212" s="316"/>
      <c r="E212" s="316"/>
      <c r="F212" s="339" t="s">
        <v>961</v>
      </c>
      <c r="G212" s="377"/>
      <c r="H212" s="368" t="s">
        <v>1124</v>
      </c>
      <c r="I212" s="368"/>
      <c r="J212" s="368"/>
      <c r="K212" s="383"/>
    </row>
    <row r="213" s="1" customFormat="1" ht="15" customHeight="1">
      <c r="B213" s="382"/>
      <c r="C213" s="316"/>
      <c r="D213" s="316"/>
      <c r="E213" s="316"/>
      <c r="F213" s="339"/>
      <c r="G213" s="377"/>
      <c r="H213" s="368"/>
      <c r="I213" s="368"/>
      <c r="J213" s="368"/>
      <c r="K213" s="383"/>
    </row>
    <row r="214" s="1" customFormat="1" ht="15" customHeight="1">
      <c r="B214" s="382"/>
      <c r="C214" s="316" t="s">
        <v>1086</v>
      </c>
      <c r="D214" s="316"/>
      <c r="E214" s="316"/>
      <c r="F214" s="339">
        <v>1</v>
      </c>
      <c r="G214" s="377"/>
      <c r="H214" s="368" t="s">
        <v>1125</v>
      </c>
      <c r="I214" s="368"/>
      <c r="J214" s="368"/>
      <c r="K214" s="383"/>
    </row>
    <row r="215" s="1" customFormat="1" ht="15" customHeight="1">
      <c r="B215" s="382"/>
      <c r="C215" s="316"/>
      <c r="D215" s="316"/>
      <c r="E215" s="316"/>
      <c r="F215" s="339">
        <v>2</v>
      </c>
      <c r="G215" s="377"/>
      <c r="H215" s="368" t="s">
        <v>1126</v>
      </c>
      <c r="I215" s="368"/>
      <c r="J215" s="368"/>
      <c r="K215" s="383"/>
    </row>
    <row r="216" s="1" customFormat="1" ht="15" customHeight="1">
      <c r="B216" s="382"/>
      <c r="C216" s="316"/>
      <c r="D216" s="316"/>
      <c r="E216" s="316"/>
      <c r="F216" s="339">
        <v>3</v>
      </c>
      <c r="G216" s="377"/>
      <c r="H216" s="368" t="s">
        <v>1127</v>
      </c>
      <c r="I216" s="368"/>
      <c r="J216" s="368"/>
      <c r="K216" s="383"/>
    </row>
    <row r="217" s="1" customFormat="1" ht="15" customHeight="1">
      <c r="B217" s="382"/>
      <c r="C217" s="316"/>
      <c r="D217" s="316"/>
      <c r="E217" s="316"/>
      <c r="F217" s="339">
        <v>4</v>
      </c>
      <c r="G217" s="377"/>
      <c r="H217" s="368" t="s">
        <v>1128</v>
      </c>
      <c r="I217" s="368"/>
      <c r="J217" s="368"/>
      <c r="K217" s="383"/>
    </row>
    <row r="218" s="1" customFormat="1" ht="12.75" customHeight="1">
      <c r="B218" s="384"/>
      <c r="C218" s="385"/>
      <c r="D218" s="385"/>
      <c r="E218" s="385"/>
      <c r="F218" s="385"/>
      <c r="G218" s="385"/>
      <c r="H218" s="385"/>
      <c r="I218" s="385"/>
      <c r="J218" s="385"/>
      <c r="K218" s="386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Martin Toms</dc:creator>
  <cp:lastModifiedBy>Martin Toms</cp:lastModifiedBy>
  <dcterms:created xsi:type="dcterms:W3CDTF">2022-03-23T21:25:25Z</dcterms:created>
  <dcterms:modified xsi:type="dcterms:W3CDTF">2022-03-23T21:25:34Z</dcterms:modified>
</cp:coreProperties>
</file>