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anka\Documents\19. OSTATNÍ\"/>
    </mc:Choice>
  </mc:AlternateContent>
  <xr:revisionPtr revIDLastSave="0" documentId="8_{589C3434-F62E-4ADE-855F-866F52275ED8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Rekapitulace stavby" sheetId="1" r:id="rId1"/>
    <sheet name="D1.1. - Architektonicko s..." sheetId="2" r:id="rId2"/>
    <sheet name="D1.4.a - Zdravotechnické ..." sheetId="3" r:id="rId3"/>
    <sheet name="D1.4.c - Vzduchotechnika" sheetId="4" r:id="rId4"/>
    <sheet name="D1.4.d - Vytápění" sheetId="5" r:id="rId5"/>
    <sheet name="D1.4.g - Slaboproudé elek..." sheetId="6" r:id="rId6"/>
    <sheet name="D1.4.h - Silnoproudá elek..." sheetId="7" r:id="rId7"/>
    <sheet name="D0.0 - Příprava území, VRN" sheetId="8" r:id="rId8"/>
  </sheets>
  <definedNames>
    <definedName name="_xlnm._FilterDatabase" localSheetId="7" hidden="1">'D0.0 - Příprava území, VRN'!$C$121:$K$133</definedName>
    <definedName name="_xlnm._FilterDatabase" localSheetId="1" hidden="1">'D1.1. - Architektonicko s...'!$C$142:$K$1022</definedName>
    <definedName name="_xlnm._FilterDatabase" localSheetId="2" hidden="1">'D1.4.a - Zdravotechnické ...'!$C$128:$K$270</definedName>
    <definedName name="_xlnm._FilterDatabase" localSheetId="3" hidden="1">'D1.4.c - Vzduchotechnika'!$C$117:$K$144</definedName>
    <definedName name="_xlnm._FilterDatabase" localSheetId="4" hidden="1">'D1.4.d - Vytápění'!$C$122:$K$227</definedName>
    <definedName name="_xlnm._FilterDatabase" localSheetId="5" hidden="1">'D1.4.g - Slaboproudé elek...'!$C$115:$K$192</definedName>
    <definedName name="_xlnm._FilterDatabase" localSheetId="6" hidden="1">'D1.4.h - Silnoproudá elek...'!$C$121:$K$281</definedName>
    <definedName name="_xlnm.Print_Titles" localSheetId="7">'D0.0 - Příprava území, VRN'!$121:$121</definedName>
    <definedName name="_xlnm.Print_Titles" localSheetId="1">'D1.1. - Architektonicko s...'!$142:$142</definedName>
    <definedName name="_xlnm.Print_Titles" localSheetId="2">'D1.4.a - Zdravotechnické ...'!$128:$128</definedName>
    <definedName name="_xlnm.Print_Titles" localSheetId="3">'D1.4.c - Vzduchotechnika'!$117:$117</definedName>
    <definedName name="_xlnm.Print_Titles" localSheetId="4">'D1.4.d - Vytápění'!$122:$122</definedName>
    <definedName name="_xlnm.Print_Titles" localSheetId="5">'D1.4.g - Slaboproudé elek...'!$115:$115</definedName>
    <definedName name="_xlnm.Print_Titles" localSheetId="6">'D1.4.h - Silnoproudá elek...'!$121:$121</definedName>
    <definedName name="_xlnm.Print_Titles" localSheetId="0">'Rekapitulace stavby'!$92:$92</definedName>
    <definedName name="_xlnm.Print_Area" localSheetId="7">'D0.0 - Příprava území, VRN'!$C$4:$J$76,'D0.0 - Příprava území, VRN'!$C$82:$J$103,'D0.0 - Příprava území, VRN'!$C$109:$J$133</definedName>
    <definedName name="_xlnm.Print_Area" localSheetId="1">'D1.1. - Architektonicko s...'!$C$4:$J$76,'D1.1. - Architektonicko s...'!$C$82:$J$124,'D1.1. - Architektonicko s...'!$C$130:$J$1022</definedName>
    <definedName name="_xlnm.Print_Area" localSheetId="2">'D1.4.a - Zdravotechnické ...'!$C$4:$J$76,'D1.4.a - Zdravotechnické ...'!$C$82:$J$110,'D1.4.a - Zdravotechnické ...'!$C$116:$J$270</definedName>
    <definedName name="_xlnm.Print_Area" localSheetId="3">'D1.4.c - Vzduchotechnika'!$C$4:$J$76,'D1.4.c - Vzduchotechnika'!$C$82:$J$99,'D1.4.c - Vzduchotechnika'!$C$105:$J$144</definedName>
    <definedName name="_xlnm.Print_Area" localSheetId="4">'D1.4.d - Vytápění'!$C$4:$J$76,'D1.4.d - Vytápění'!$C$82:$J$104,'D1.4.d - Vytápění'!$C$110:$J$227</definedName>
    <definedName name="_xlnm.Print_Area" localSheetId="5">'D1.4.g - Slaboproudé elek...'!$C$4:$J$76,'D1.4.g - Slaboproudé elek...'!$C$82:$J$97,'D1.4.g - Slaboproudé elek...'!$C$103:$J$192</definedName>
    <definedName name="_xlnm.Print_Area" localSheetId="6">'D1.4.h - Silnoproudá elek...'!$C$4:$J$76,'D1.4.h - Silnoproudá elek...'!$C$82:$J$103,'D1.4.h - Silnoproudá elek...'!$C$109:$J$281</definedName>
    <definedName name="_xlnm.Print_Area" localSheetId="0">'Rekapitulace stavby'!$D$4:$AO$76,'Rekapitulace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8" l="1"/>
  <c r="J36" i="8"/>
  <c r="AY101" i="1" s="1"/>
  <c r="J35" i="8"/>
  <c r="AX101" i="1"/>
  <c r="BI133" i="8"/>
  <c r="BH133" i="8"/>
  <c r="BG133" i="8"/>
  <c r="BF133" i="8"/>
  <c r="T133" i="8"/>
  <c r="T132" i="8" s="1"/>
  <c r="R133" i="8"/>
  <c r="R132" i="8" s="1"/>
  <c r="P133" i="8"/>
  <c r="P132" i="8" s="1"/>
  <c r="BI131" i="8"/>
  <c r="BH131" i="8"/>
  <c r="BG131" i="8"/>
  <c r="BF131" i="8"/>
  <c r="T131" i="8"/>
  <c r="T130" i="8"/>
  <c r="R131" i="8"/>
  <c r="R130" i="8"/>
  <c r="P131" i="8"/>
  <c r="P130" i="8" s="1"/>
  <c r="BI129" i="8"/>
  <c r="BH129" i="8"/>
  <c r="BG129" i="8"/>
  <c r="BF129" i="8"/>
  <c r="T129" i="8"/>
  <c r="T128" i="8" s="1"/>
  <c r="R129" i="8"/>
  <c r="R128" i="8" s="1"/>
  <c r="P129" i="8"/>
  <c r="P128" i="8"/>
  <c r="BI127" i="8"/>
  <c r="BH127" i="8"/>
  <c r="BG127" i="8"/>
  <c r="BF127" i="8"/>
  <c r="T127" i="8"/>
  <c r="T126" i="8"/>
  <c r="R127" i="8"/>
  <c r="R126" i="8" s="1"/>
  <c r="P127" i="8"/>
  <c r="P126" i="8"/>
  <c r="BI125" i="8"/>
  <c r="BH125" i="8"/>
  <c r="BG125" i="8"/>
  <c r="BF125" i="8"/>
  <c r="T125" i="8"/>
  <c r="T124" i="8" s="1"/>
  <c r="R125" i="8"/>
  <c r="R124" i="8"/>
  <c r="P125" i="8"/>
  <c r="P124" i="8" s="1"/>
  <c r="J119" i="8"/>
  <c r="J118" i="8"/>
  <c r="F118" i="8"/>
  <c r="F116" i="8"/>
  <c r="E114" i="8"/>
  <c r="J92" i="8"/>
  <c r="J91" i="8"/>
  <c r="F91" i="8"/>
  <c r="F89" i="8"/>
  <c r="E87" i="8"/>
  <c r="J18" i="8"/>
  <c r="E18" i="8"/>
  <c r="F119" i="8"/>
  <c r="J17" i="8"/>
  <c r="J12" i="8"/>
  <c r="J116" i="8"/>
  <c r="E7" i="8"/>
  <c r="E112" i="8" s="1"/>
  <c r="J281" i="7"/>
  <c r="J37" i="7"/>
  <c r="J36" i="7"/>
  <c r="AY100" i="1"/>
  <c r="J35" i="7"/>
  <c r="AX100" i="1"/>
  <c r="J102" i="7"/>
  <c r="BI280" i="7"/>
  <c r="BH280" i="7"/>
  <c r="BG280" i="7"/>
  <c r="BF280" i="7"/>
  <c r="T280" i="7"/>
  <c r="R280" i="7"/>
  <c r="P280" i="7"/>
  <c r="BI279" i="7"/>
  <c r="BH279" i="7"/>
  <c r="BG279" i="7"/>
  <c r="BF279" i="7"/>
  <c r="T279" i="7"/>
  <c r="R279" i="7"/>
  <c r="P279" i="7"/>
  <c r="BI278" i="7"/>
  <c r="BH278" i="7"/>
  <c r="BG278" i="7"/>
  <c r="BF278" i="7"/>
  <c r="T278" i="7"/>
  <c r="R278" i="7"/>
  <c r="P278" i="7"/>
  <c r="BI277" i="7"/>
  <c r="BH277" i="7"/>
  <c r="BG277" i="7"/>
  <c r="BF277" i="7"/>
  <c r="T277" i="7"/>
  <c r="R277" i="7"/>
  <c r="P277" i="7"/>
  <c r="BI276" i="7"/>
  <c r="BH276" i="7"/>
  <c r="BG276" i="7"/>
  <c r="BF276" i="7"/>
  <c r="T276" i="7"/>
  <c r="R276" i="7"/>
  <c r="P276" i="7"/>
  <c r="BI275" i="7"/>
  <c r="BH275" i="7"/>
  <c r="BG275" i="7"/>
  <c r="BF275" i="7"/>
  <c r="T275" i="7"/>
  <c r="R275" i="7"/>
  <c r="P275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71" i="7"/>
  <c r="BH271" i="7"/>
  <c r="BG271" i="7"/>
  <c r="BF271" i="7"/>
  <c r="T271" i="7"/>
  <c r="R271" i="7"/>
  <c r="P271" i="7"/>
  <c r="BI270" i="7"/>
  <c r="BH270" i="7"/>
  <c r="BG270" i="7"/>
  <c r="BF270" i="7"/>
  <c r="T270" i="7"/>
  <c r="R270" i="7"/>
  <c r="P270" i="7"/>
  <c r="BI269" i="7"/>
  <c r="BH269" i="7"/>
  <c r="BG269" i="7"/>
  <c r="BF269" i="7"/>
  <c r="T269" i="7"/>
  <c r="R269" i="7"/>
  <c r="P269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3" i="7"/>
  <c r="BH263" i="7"/>
  <c r="BG263" i="7"/>
  <c r="BF263" i="7"/>
  <c r="T263" i="7"/>
  <c r="R263" i="7"/>
  <c r="P263" i="7"/>
  <c r="BI262" i="7"/>
  <c r="BH262" i="7"/>
  <c r="BG262" i="7"/>
  <c r="BF262" i="7"/>
  <c r="T262" i="7"/>
  <c r="R262" i="7"/>
  <c r="P262" i="7"/>
  <c r="BI261" i="7"/>
  <c r="BH261" i="7"/>
  <c r="BG261" i="7"/>
  <c r="BF261" i="7"/>
  <c r="T261" i="7"/>
  <c r="R261" i="7"/>
  <c r="P261" i="7"/>
  <c r="BI260" i="7"/>
  <c r="BH260" i="7"/>
  <c r="BG260" i="7"/>
  <c r="BF260" i="7"/>
  <c r="T260" i="7"/>
  <c r="R260" i="7"/>
  <c r="P260" i="7"/>
  <c r="BI259" i="7"/>
  <c r="BH259" i="7"/>
  <c r="BG259" i="7"/>
  <c r="BF259" i="7"/>
  <c r="T259" i="7"/>
  <c r="R259" i="7"/>
  <c r="P259" i="7"/>
  <c r="BI258" i="7"/>
  <c r="BH258" i="7"/>
  <c r="BG258" i="7"/>
  <c r="BF258" i="7"/>
  <c r="T258" i="7"/>
  <c r="R258" i="7"/>
  <c r="P258" i="7"/>
  <c r="BI257" i="7"/>
  <c r="BH257" i="7"/>
  <c r="BG257" i="7"/>
  <c r="BF257" i="7"/>
  <c r="T257" i="7"/>
  <c r="R257" i="7"/>
  <c r="P257" i="7"/>
  <c r="BI256" i="7"/>
  <c r="BH256" i="7"/>
  <c r="BG256" i="7"/>
  <c r="BF256" i="7"/>
  <c r="T256" i="7"/>
  <c r="R256" i="7"/>
  <c r="P256" i="7"/>
  <c r="BI255" i="7"/>
  <c r="BH255" i="7"/>
  <c r="BG255" i="7"/>
  <c r="BF255" i="7"/>
  <c r="T255" i="7"/>
  <c r="R255" i="7"/>
  <c r="P255" i="7"/>
  <c r="BI254" i="7"/>
  <c r="BH254" i="7"/>
  <c r="BG254" i="7"/>
  <c r="BF254" i="7"/>
  <c r="T254" i="7"/>
  <c r="R254" i="7"/>
  <c r="P254" i="7"/>
  <c r="BI253" i="7"/>
  <c r="BH253" i="7"/>
  <c r="BG253" i="7"/>
  <c r="BF253" i="7"/>
  <c r="T253" i="7"/>
  <c r="R253" i="7"/>
  <c r="P253" i="7"/>
  <c r="BI252" i="7"/>
  <c r="BH252" i="7"/>
  <c r="BG252" i="7"/>
  <c r="BF252" i="7"/>
  <c r="T252" i="7"/>
  <c r="R252" i="7"/>
  <c r="P252" i="7"/>
  <c r="BI251" i="7"/>
  <c r="BH251" i="7"/>
  <c r="BG251" i="7"/>
  <c r="BF251" i="7"/>
  <c r="T251" i="7"/>
  <c r="R251" i="7"/>
  <c r="P251" i="7"/>
  <c r="BI250" i="7"/>
  <c r="BH250" i="7"/>
  <c r="BG250" i="7"/>
  <c r="BF250" i="7"/>
  <c r="T250" i="7"/>
  <c r="R250" i="7"/>
  <c r="P250" i="7"/>
  <c r="BI249" i="7"/>
  <c r="BH249" i="7"/>
  <c r="BG249" i="7"/>
  <c r="BF249" i="7"/>
  <c r="T249" i="7"/>
  <c r="R249" i="7"/>
  <c r="P249" i="7"/>
  <c r="BI248" i="7"/>
  <c r="BH248" i="7"/>
  <c r="BG248" i="7"/>
  <c r="BF248" i="7"/>
  <c r="T248" i="7"/>
  <c r="R248" i="7"/>
  <c r="P248" i="7"/>
  <c r="BI247" i="7"/>
  <c r="BH247" i="7"/>
  <c r="BG247" i="7"/>
  <c r="BF247" i="7"/>
  <c r="T247" i="7"/>
  <c r="R247" i="7"/>
  <c r="P247" i="7"/>
  <c r="BI246" i="7"/>
  <c r="BH246" i="7"/>
  <c r="BG246" i="7"/>
  <c r="BF246" i="7"/>
  <c r="T246" i="7"/>
  <c r="R246" i="7"/>
  <c r="P246" i="7"/>
  <c r="BI245" i="7"/>
  <c r="BH245" i="7"/>
  <c r="BG245" i="7"/>
  <c r="BF245" i="7"/>
  <c r="T245" i="7"/>
  <c r="R245" i="7"/>
  <c r="P245" i="7"/>
  <c r="BI244" i="7"/>
  <c r="BH244" i="7"/>
  <c r="BG244" i="7"/>
  <c r="BF244" i="7"/>
  <c r="T244" i="7"/>
  <c r="R244" i="7"/>
  <c r="P244" i="7"/>
  <c r="BI243" i="7"/>
  <c r="BH243" i="7"/>
  <c r="BG243" i="7"/>
  <c r="BF243" i="7"/>
  <c r="T243" i="7"/>
  <c r="R243" i="7"/>
  <c r="P243" i="7"/>
  <c r="BI242" i="7"/>
  <c r="BH242" i="7"/>
  <c r="BG242" i="7"/>
  <c r="BF242" i="7"/>
  <c r="T242" i="7"/>
  <c r="R242" i="7"/>
  <c r="P242" i="7"/>
  <c r="BI241" i="7"/>
  <c r="BH241" i="7"/>
  <c r="BG241" i="7"/>
  <c r="BF241" i="7"/>
  <c r="T241" i="7"/>
  <c r="R241" i="7"/>
  <c r="P241" i="7"/>
  <c r="BI240" i="7"/>
  <c r="BH240" i="7"/>
  <c r="BG240" i="7"/>
  <c r="BF240" i="7"/>
  <c r="T240" i="7"/>
  <c r="R240" i="7"/>
  <c r="P240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7" i="7"/>
  <c r="BH237" i="7"/>
  <c r="BG237" i="7"/>
  <c r="BF237" i="7"/>
  <c r="T237" i="7"/>
  <c r="R237" i="7"/>
  <c r="P237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34" i="7"/>
  <c r="BH234" i="7"/>
  <c r="BG234" i="7"/>
  <c r="BF234" i="7"/>
  <c r="T234" i="7"/>
  <c r="R234" i="7"/>
  <c r="P234" i="7"/>
  <c r="BI233" i="7"/>
  <c r="BH233" i="7"/>
  <c r="BG233" i="7"/>
  <c r="BF233" i="7"/>
  <c r="T233" i="7"/>
  <c r="R233" i="7"/>
  <c r="P233" i="7"/>
  <c r="BI232" i="7"/>
  <c r="BH232" i="7"/>
  <c r="BG232" i="7"/>
  <c r="BF232" i="7"/>
  <c r="T232" i="7"/>
  <c r="R232" i="7"/>
  <c r="P232" i="7"/>
  <c r="BI231" i="7"/>
  <c r="BH231" i="7"/>
  <c r="BG231" i="7"/>
  <c r="BF231" i="7"/>
  <c r="T231" i="7"/>
  <c r="R231" i="7"/>
  <c r="P231" i="7"/>
  <c r="BI230" i="7"/>
  <c r="BH230" i="7"/>
  <c r="BG230" i="7"/>
  <c r="BF230" i="7"/>
  <c r="T230" i="7"/>
  <c r="R230" i="7"/>
  <c r="P230" i="7"/>
  <c r="BI229" i="7"/>
  <c r="BH229" i="7"/>
  <c r="BG229" i="7"/>
  <c r="BF229" i="7"/>
  <c r="T229" i="7"/>
  <c r="R229" i="7"/>
  <c r="P229" i="7"/>
  <c r="BI228" i="7"/>
  <c r="BH228" i="7"/>
  <c r="BG228" i="7"/>
  <c r="BF228" i="7"/>
  <c r="T228" i="7"/>
  <c r="R228" i="7"/>
  <c r="P228" i="7"/>
  <c r="BI227" i="7"/>
  <c r="BH227" i="7"/>
  <c r="BG227" i="7"/>
  <c r="BF227" i="7"/>
  <c r="T227" i="7"/>
  <c r="R227" i="7"/>
  <c r="P227" i="7"/>
  <c r="BI226" i="7"/>
  <c r="BH226" i="7"/>
  <c r="BG226" i="7"/>
  <c r="BF226" i="7"/>
  <c r="T226" i="7"/>
  <c r="R226" i="7"/>
  <c r="P226" i="7"/>
  <c r="BI225" i="7"/>
  <c r="BH225" i="7"/>
  <c r="BG225" i="7"/>
  <c r="BF225" i="7"/>
  <c r="T225" i="7"/>
  <c r="R225" i="7"/>
  <c r="P225" i="7"/>
  <c r="BI224" i="7"/>
  <c r="BH224" i="7"/>
  <c r="BG224" i="7"/>
  <c r="BF224" i="7"/>
  <c r="T224" i="7"/>
  <c r="R224" i="7"/>
  <c r="P224" i="7"/>
  <c r="BI223" i="7"/>
  <c r="BH223" i="7"/>
  <c r="BG223" i="7"/>
  <c r="BF223" i="7"/>
  <c r="T223" i="7"/>
  <c r="R223" i="7"/>
  <c r="P223" i="7"/>
  <c r="BI222" i="7"/>
  <c r="BH222" i="7"/>
  <c r="BG222" i="7"/>
  <c r="BF222" i="7"/>
  <c r="T222" i="7"/>
  <c r="R222" i="7"/>
  <c r="P222" i="7"/>
  <c r="BI221" i="7"/>
  <c r="BH221" i="7"/>
  <c r="BG221" i="7"/>
  <c r="BF221" i="7"/>
  <c r="T221" i="7"/>
  <c r="R221" i="7"/>
  <c r="P221" i="7"/>
  <c r="BI220" i="7"/>
  <c r="BH220" i="7"/>
  <c r="BG220" i="7"/>
  <c r="BF220" i="7"/>
  <c r="T220" i="7"/>
  <c r="R220" i="7"/>
  <c r="P220" i="7"/>
  <c r="BI219" i="7"/>
  <c r="BH219" i="7"/>
  <c r="BG219" i="7"/>
  <c r="BF219" i="7"/>
  <c r="T219" i="7"/>
  <c r="R219" i="7"/>
  <c r="P219" i="7"/>
  <c r="BI218" i="7"/>
  <c r="BH218" i="7"/>
  <c r="BG218" i="7"/>
  <c r="BF218" i="7"/>
  <c r="T218" i="7"/>
  <c r="R218" i="7"/>
  <c r="P218" i="7"/>
  <c r="BI217" i="7"/>
  <c r="BH217" i="7"/>
  <c r="BG217" i="7"/>
  <c r="BF217" i="7"/>
  <c r="T217" i="7"/>
  <c r="R217" i="7"/>
  <c r="P217" i="7"/>
  <c r="BI216" i="7"/>
  <c r="BH216" i="7"/>
  <c r="BG216" i="7"/>
  <c r="BF216" i="7"/>
  <c r="T216" i="7"/>
  <c r="R216" i="7"/>
  <c r="P216" i="7"/>
  <c r="BI215" i="7"/>
  <c r="BH215" i="7"/>
  <c r="BG215" i="7"/>
  <c r="BF215" i="7"/>
  <c r="T215" i="7"/>
  <c r="R215" i="7"/>
  <c r="P215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1" i="7"/>
  <c r="BH211" i="7"/>
  <c r="BG211" i="7"/>
  <c r="BF211" i="7"/>
  <c r="T211" i="7"/>
  <c r="R211" i="7"/>
  <c r="P211" i="7"/>
  <c r="BI210" i="7"/>
  <c r="BH210" i="7"/>
  <c r="BG210" i="7"/>
  <c r="BF210" i="7"/>
  <c r="T210" i="7"/>
  <c r="R210" i="7"/>
  <c r="P210" i="7"/>
  <c r="BI209" i="7"/>
  <c r="BH209" i="7"/>
  <c r="BG209" i="7"/>
  <c r="BF209" i="7"/>
  <c r="T209" i="7"/>
  <c r="R209" i="7"/>
  <c r="P209" i="7"/>
  <c r="BI208" i="7"/>
  <c r="BH208" i="7"/>
  <c r="BG208" i="7"/>
  <c r="BF208" i="7"/>
  <c r="T208" i="7"/>
  <c r="R208" i="7"/>
  <c r="P208" i="7"/>
  <c r="BI207" i="7"/>
  <c r="BH207" i="7"/>
  <c r="BG207" i="7"/>
  <c r="BF207" i="7"/>
  <c r="T207" i="7"/>
  <c r="R207" i="7"/>
  <c r="P207" i="7"/>
  <c r="BI206" i="7"/>
  <c r="BH206" i="7"/>
  <c r="BG206" i="7"/>
  <c r="BF206" i="7"/>
  <c r="T206" i="7"/>
  <c r="R206" i="7"/>
  <c r="P206" i="7"/>
  <c r="BI205" i="7"/>
  <c r="BH205" i="7"/>
  <c r="BG205" i="7"/>
  <c r="BF205" i="7"/>
  <c r="T205" i="7"/>
  <c r="R205" i="7"/>
  <c r="P205" i="7"/>
  <c r="BI204" i="7"/>
  <c r="BH204" i="7"/>
  <c r="BG204" i="7"/>
  <c r="BF204" i="7"/>
  <c r="T204" i="7"/>
  <c r="R204" i="7"/>
  <c r="P204" i="7"/>
  <c r="BI203" i="7"/>
  <c r="BH203" i="7"/>
  <c r="BG203" i="7"/>
  <c r="BF203" i="7"/>
  <c r="T203" i="7"/>
  <c r="R203" i="7"/>
  <c r="P203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200" i="7"/>
  <c r="BH200" i="7"/>
  <c r="BG200" i="7"/>
  <c r="BF200" i="7"/>
  <c r="T200" i="7"/>
  <c r="R200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7" i="7"/>
  <c r="BH197" i="7"/>
  <c r="BG197" i="7"/>
  <c r="BF197" i="7"/>
  <c r="T197" i="7"/>
  <c r="R197" i="7"/>
  <c r="P197" i="7"/>
  <c r="BI196" i="7"/>
  <c r="BH196" i="7"/>
  <c r="BG196" i="7"/>
  <c r="BF196" i="7"/>
  <c r="T196" i="7"/>
  <c r="R196" i="7"/>
  <c r="P196" i="7"/>
  <c r="BI195" i="7"/>
  <c r="BH195" i="7"/>
  <c r="BG195" i="7"/>
  <c r="BF195" i="7"/>
  <c r="T195" i="7"/>
  <c r="R195" i="7"/>
  <c r="P195" i="7"/>
  <c r="BI194" i="7"/>
  <c r="BH194" i="7"/>
  <c r="BG194" i="7"/>
  <c r="BF194" i="7"/>
  <c r="T194" i="7"/>
  <c r="R194" i="7"/>
  <c r="P194" i="7"/>
  <c r="BI193" i="7"/>
  <c r="BH193" i="7"/>
  <c r="BG193" i="7"/>
  <c r="BF193" i="7"/>
  <c r="T193" i="7"/>
  <c r="R193" i="7"/>
  <c r="P193" i="7"/>
  <c r="BI192" i="7"/>
  <c r="BH192" i="7"/>
  <c r="BG192" i="7"/>
  <c r="BF192" i="7"/>
  <c r="T192" i="7"/>
  <c r="R192" i="7"/>
  <c r="P192" i="7"/>
  <c r="BI191" i="7"/>
  <c r="BH191" i="7"/>
  <c r="BG191" i="7"/>
  <c r="BF191" i="7"/>
  <c r="T191" i="7"/>
  <c r="R191" i="7"/>
  <c r="P191" i="7"/>
  <c r="BI190" i="7"/>
  <c r="BH190" i="7"/>
  <c r="BG190" i="7"/>
  <c r="BF190" i="7"/>
  <c r="T190" i="7"/>
  <c r="R190" i="7"/>
  <c r="P190" i="7"/>
  <c r="BI189" i="7"/>
  <c r="BH189" i="7"/>
  <c r="BG189" i="7"/>
  <c r="BF189" i="7"/>
  <c r="T189" i="7"/>
  <c r="R189" i="7"/>
  <c r="P189" i="7"/>
  <c r="BI188" i="7"/>
  <c r="BH188" i="7"/>
  <c r="BG188" i="7"/>
  <c r="BF188" i="7"/>
  <c r="T188" i="7"/>
  <c r="R188" i="7"/>
  <c r="P188" i="7"/>
  <c r="BI187" i="7"/>
  <c r="BH187" i="7"/>
  <c r="BG187" i="7"/>
  <c r="BF187" i="7"/>
  <c r="T187" i="7"/>
  <c r="R187" i="7"/>
  <c r="P187" i="7"/>
  <c r="BI186" i="7"/>
  <c r="BH186" i="7"/>
  <c r="BG186" i="7"/>
  <c r="BF186" i="7"/>
  <c r="T186" i="7"/>
  <c r="R186" i="7"/>
  <c r="P186" i="7"/>
  <c r="BI185" i="7"/>
  <c r="BH185" i="7"/>
  <c r="BG185" i="7"/>
  <c r="BF185" i="7"/>
  <c r="T185" i="7"/>
  <c r="R185" i="7"/>
  <c r="P185" i="7"/>
  <c r="BI184" i="7"/>
  <c r="BH184" i="7"/>
  <c r="BG184" i="7"/>
  <c r="BF184" i="7"/>
  <c r="T184" i="7"/>
  <c r="R184" i="7"/>
  <c r="P184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1" i="7"/>
  <c r="BH171" i="7"/>
  <c r="BG171" i="7"/>
  <c r="BF171" i="7"/>
  <c r="T171" i="7"/>
  <c r="R171" i="7"/>
  <c r="P171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6" i="7"/>
  <c r="BH166" i="7"/>
  <c r="BG166" i="7"/>
  <c r="BF166" i="7"/>
  <c r="T166" i="7"/>
  <c r="R166" i="7"/>
  <c r="P166" i="7"/>
  <c r="BI165" i="7"/>
  <c r="BH165" i="7"/>
  <c r="BG165" i="7"/>
  <c r="BF165" i="7"/>
  <c r="T165" i="7"/>
  <c r="R165" i="7"/>
  <c r="P165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T150" i="7" s="1"/>
  <c r="R151" i="7"/>
  <c r="R150" i="7"/>
  <c r="P151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5" i="7"/>
  <c r="BH125" i="7"/>
  <c r="BG125" i="7"/>
  <c r="BF125" i="7"/>
  <c r="T125" i="7"/>
  <c r="R125" i="7"/>
  <c r="P125" i="7"/>
  <c r="BI124" i="7"/>
  <c r="BH124" i="7"/>
  <c r="BG124" i="7"/>
  <c r="BF124" i="7"/>
  <c r="T124" i="7"/>
  <c r="R124" i="7"/>
  <c r="P124" i="7"/>
  <c r="J119" i="7"/>
  <c r="J118" i="7"/>
  <c r="F118" i="7"/>
  <c r="F116" i="7"/>
  <c r="E114" i="7"/>
  <c r="J92" i="7"/>
  <c r="J91" i="7"/>
  <c r="F91" i="7"/>
  <c r="F89" i="7"/>
  <c r="E87" i="7"/>
  <c r="J18" i="7"/>
  <c r="E18" i="7"/>
  <c r="F92" i="7" s="1"/>
  <c r="J17" i="7"/>
  <c r="J12" i="7"/>
  <c r="J116" i="7" s="1"/>
  <c r="E7" i="7"/>
  <c r="E112" i="7"/>
  <c r="J37" i="6"/>
  <c r="J36" i="6"/>
  <c r="AY99" i="1"/>
  <c r="J35" i="6"/>
  <c r="AX99" i="1"/>
  <c r="BI192" i="6"/>
  <c r="BH192" i="6"/>
  <c r="BG192" i="6"/>
  <c r="BF192" i="6"/>
  <c r="T192" i="6"/>
  <c r="R192" i="6"/>
  <c r="P192" i="6"/>
  <c r="BI191" i="6"/>
  <c r="BH191" i="6"/>
  <c r="BG191" i="6"/>
  <c r="BF191" i="6"/>
  <c r="T191" i="6"/>
  <c r="R191" i="6"/>
  <c r="P191" i="6"/>
  <c r="BI190" i="6"/>
  <c r="BH190" i="6"/>
  <c r="BG190" i="6"/>
  <c r="BF190" i="6"/>
  <c r="T190" i="6"/>
  <c r="R190" i="6"/>
  <c r="P190" i="6"/>
  <c r="BI189" i="6"/>
  <c r="BH189" i="6"/>
  <c r="BG189" i="6"/>
  <c r="BF189" i="6"/>
  <c r="T189" i="6"/>
  <c r="R189" i="6"/>
  <c r="P189" i="6"/>
  <c r="BI188" i="6"/>
  <c r="BH188" i="6"/>
  <c r="BG188" i="6"/>
  <c r="BF188" i="6"/>
  <c r="T188" i="6"/>
  <c r="R188" i="6"/>
  <c r="P188" i="6"/>
  <c r="BI187" i="6"/>
  <c r="BH187" i="6"/>
  <c r="BG187" i="6"/>
  <c r="BF187" i="6"/>
  <c r="T187" i="6"/>
  <c r="R187" i="6"/>
  <c r="P187" i="6"/>
  <c r="BI186" i="6"/>
  <c r="BH186" i="6"/>
  <c r="BG186" i="6"/>
  <c r="BF186" i="6"/>
  <c r="T186" i="6"/>
  <c r="R186" i="6"/>
  <c r="P186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5" i="6"/>
  <c r="BH155" i="6"/>
  <c r="BG155" i="6"/>
  <c r="BF155" i="6"/>
  <c r="T155" i="6"/>
  <c r="R155" i="6"/>
  <c r="P155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50" i="6"/>
  <c r="BH150" i="6"/>
  <c r="BG150" i="6"/>
  <c r="BF150" i="6"/>
  <c r="T150" i="6"/>
  <c r="R150" i="6"/>
  <c r="P150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6" i="6"/>
  <c r="BH146" i="6"/>
  <c r="BG146" i="6"/>
  <c r="BF146" i="6"/>
  <c r="T146" i="6"/>
  <c r="R146" i="6"/>
  <c r="P146" i="6"/>
  <c r="BI145" i="6"/>
  <c r="BH145" i="6"/>
  <c r="BG145" i="6"/>
  <c r="BF145" i="6"/>
  <c r="T145" i="6"/>
  <c r="R145" i="6"/>
  <c r="P145" i="6"/>
  <c r="BI144" i="6"/>
  <c r="BH144" i="6"/>
  <c r="BG144" i="6"/>
  <c r="BF144" i="6"/>
  <c r="T144" i="6"/>
  <c r="R144" i="6"/>
  <c r="P144" i="6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5" i="6"/>
  <c r="BH135" i="6"/>
  <c r="BG135" i="6"/>
  <c r="BF135" i="6"/>
  <c r="T135" i="6"/>
  <c r="R135" i="6"/>
  <c r="P135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BI120" i="6"/>
  <c r="BH120" i="6"/>
  <c r="BG120" i="6"/>
  <c r="BF120" i="6"/>
  <c r="T120" i="6"/>
  <c r="R120" i="6"/>
  <c r="P120" i="6"/>
  <c r="BI119" i="6"/>
  <c r="BH119" i="6"/>
  <c r="BG119" i="6"/>
  <c r="BF119" i="6"/>
  <c r="T119" i="6"/>
  <c r="R119" i="6"/>
  <c r="P119" i="6"/>
  <c r="BI118" i="6"/>
  <c r="BH118" i="6"/>
  <c r="BG118" i="6"/>
  <c r="BF118" i="6"/>
  <c r="T118" i="6"/>
  <c r="R118" i="6"/>
  <c r="P118" i="6"/>
  <c r="BI117" i="6"/>
  <c r="BH117" i="6"/>
  <c r="BG117" i="6"/>
  <c r="BF117" i="6"/>
  <c r="T117" i="6"/>
  <c r="R117" i="6"/>
  <c r="P117" i="6"/>
  <c r="J113" i="6"/>
  <c r="J112" i="6"/>
  <c r="F112" i="6"/>
  <c r="F110" i="6"/>
  <c r="E108" i="6"/>
  <c r="J92" i="6"/>
  <c r="J91" i="6"/>
  <c r="F91" i="6"/>
  <c r="F89" i="6"/>
  <c r="E87" i="6"/>
  <c r="J18" i="6"/>
  <c r="E18" i="6"/>
  <c r="F113" i="6"/>
  <c r="J17" i="6"/>
  <c r="J12" i="6"/>
  <c r="J89" i="6" s="1"/>
  <c r="E7" i="6"/>
  <c r="E106" i="6"/>
  <c r="J37" i="5"/>
  <c r="J36" i="5"/>
  <c r="AY98" i="1"/>
  <c r="J35" i="5"/>
  <c r="AX98" i="1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5" i="5"/>
  <c r="BH175" i="5"/>
  <c r="BG175" i="5"/>
  <c r="BF175" i="5"/>
  <c r="T175" i="5"/>
  <c r="R175" i="5"/>
  <c r="P175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6" i="5"/>
  <c r="BH126" i="5"/>
  <c r="BG126" i="5"/>
  <c r="BF126" i="5"/>
  <c r="T126" i="5"/>
  <c r="R126" i="5"/>
  <c r="P126" i="5"/>
  <c r="J120" i="5"/>
  <c r="J119" i="5"/>
  <c r="F119" i="5"/>
  <c r="F117" i="5"/>
  <c r="E115" i="5"/>
  <c r="J92" i="5"/>
  <c r="J91" i="5"/>
  <c r="F91" i="5"/>
  <c r="F89" i="5"/>
  <c r="E87" i="5"/>
  <c r="J18" i="5"/>
  <c r="E18" i="5"/>
  <c r="F92" i="5"/>
  <c r="J17" i="5"/>
  <c r="J12" i="5"/>
  <c r="J117" i="5" s="1"/>
  <c r="E7" i="5"/>
  <c r="E113" i="5" s="1"/>
  <c r="J37" i="4"/>
  <c r="J36" i="4"/>
  <c r="AY97" i="1" s="1"/>
  <c r="J35" i="4"/>
  <c r="AX97" i="1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BI120" i="4"/>
  <c r="BH120" i="4"/>
  <c r="BG120" i="4"/>
  <c r="BF120" i="4"/>
  <c r="T120" i="4"/>
  <c r="R120" i="4"/>
  <c r="P120" i="4"/>
  <c r="J115" i="4"/>
  <c r="J114" i="4"/>
  <c r="F114" i="4"/>
  <c r="F112" i="4"/>
  <c r="E110" i="4"/>
  <c r="J92" i="4"/>
  <c r="J91" i="4"/>
  <c r="F91" i="4"/>
  <c r="F89" i="4"/>
  <c r="E87" i="4"/>
  <c r="J18" i="4"/>
  <c r="E18" i="4"/>
  <c r="F115" i="4" s="1"/>
  <c r="J17" i="4"/>
  <c r="J12" i="4"/>
  <c r="J112" i="4"/>
  <c r="E7" i="4"/>
  <c r="E108" i="4"/>
  <c r="J37" i="3"/>
  <c r="J36" i="3"/>
  <c r="AY96" i="1" s="1"/>
  <c r="J35" i="3"/>
  <c r="AX96" i="1" s="1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2" i="3"/>
  <c r="BH262" i="3"/>
  <c r="BG262" i="3"/>
  <c r="BF262" i="3"/>
  <c r="T262" i="3"/>
  <c r="R262" i="3"/>
  <c r="P262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8" i="3"/>
  <c r="BH258" i="3"/>
  <c r="BG258" i="3"/>
  <c r="BF258" i="3"/>
  <c r="T258" i="3"/>
  <c r="R258" i="3"/>
  <c r="P258" i="3"/>
  <c r="BI256" i="3"/>
  <c r="BH256" i="3"/>
  <c r="BG256" i="3"/>
  <c r="BF256" i="3"/>
  <c r="T256" i="3"/>
  <c r="R256" i="3"/>
  <c r="P256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3" i="3"/>
  <c r="BH253" i="3"/>
  <c r="BG253" i="3"/>
  <c r="BF253" i="3"/>
  <c r="T253" i="3"/>
  <c r="R253" i="3"/>
  <c r="P253" i="3"/>
  <c r="BI251" i="3"/>
  <c r="BH251" i="3"/>
  <c r="BG251" i="3"/>
  <c r="BF251" i="3"/>
  <c r="T251" i="3"/>
  <c r="R251" i="3"/>
  <c r="P251" i="3"/>
  <c r="BI250" i="3"/>
  <c r="BH250" i="3"/>
  <c r="BG250" i="3"/>
  <c r="BF250" i="3"/>
  <c r="T250" i="3"/>
  <c r="R250" i="3"/>
  <c r="P250" i="3"/>
  <c r="BI249" i="3"/>
  <c r="BH249" i="3"/>
  <c r="BG249" i="3"/>
  <c r="BF249" i="3"/>
  <c r="T249" i="3"/>
  <c r="R249" i="3"/>
  <c r="P249" i="3"/>
  <c r="BI248" i="3"/>
  <c r="BH248" i="3"/>
  <c r="BG248" i="3"/>
  <c r="BF248" i="3"/>
  <c r="T248" i="3"/>
  <c r="R248" i="3"/>
  <c r="P248" i="3"/>
  <c r="BI247" i="3"/>
  <c r="BH247" i="3"/>
  <c r="BG247" i="3"/>
  <c r="BF247" i="3"/>
  <c r="T247" i="3"/>
  <c r="R247" i="3"/>
  <c r="P247" i="3"/>
  <c r="BI244" i="3"/>
  <c r="BH244" i="3"/>
  <c r="BG244" i="3"/>
  <c r="BF244" i="3"/>
  <c r="T244" i="3"/>
  <c r="R244" i="3"/>
  <c r="P244" i="3"/>
  <c r="BI243" i="3"/>
  <c r="BH243" i="3"/>
  <c r="BG243" i="3"/>
  <c r="BF243" i="3"/>
  <c r="T243" i="3"/>
  <c r="R243" i="3"/>
  <c r="P243" i="3"/>
  <c r="BI242" i="3"/>
  <c r="BH242" i="3"/>
  <c r="BG242" i="3"/>
  <c r="BF242" i="3"/>
  <c r="T242" i="3"/>
  <c r="R242" i="3"/>
  <c r="P242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8" i="3"/>
  <c r="BH238" i="3"/>
  <c r="BG238" i="3"/>
  <c r="BF238" i="3"/>
  <c r="T238" i="3"/>
  <c r="R238" i="3"/>
  <c r="P238" i="3"/>
  <c r="BI237" i="3"/>
  <c r="BH237" i="3"/>
  <c r="BG237" i="3"/>
  <c r="BF237" i="3"/>
  <c r="T237" i="3"/>
  <c r="R237" i="3"/>
  <c r="P237" i="3"/>
  <c r="BI236" i="3"/>
  <c r="BH236" i="3"/>
  <c r="BG236" i="3"/>
  <c r="BF236" i="3"/>
  <c r="T236" i="3"/>
  <c r="R236" i="3"/>
  <c r="P236" i="3"/>
  <c r="BI235" i="3"/>
  <c r="BH235" i="3"/>
  <c r="BG235" i="3"/>
  <c r="BF235" i="3"/>
  <c r="T235" i="3"/>
  <c r="R235" i="3"/>
  <c r="P235" i="3"/>
  <c r="BI234" i="3"/>
  <c r="BH234" i="3"/>
  <c r="BG234" i="3"/>
  <c r="BF234" i="3"/>
  <c r="T234" i="3"/>
  <c r="R234" i="3"/>
  <c r="P234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4" i="3"/>
  <c r="BH214" i="3"/>
  <c r="BG214" i="3"/>
  <c r="BF214" i="3"/>
  <c r="T214" i="3"/>
  <c r="R214" i="3"/>
  <c r="P214" i="3"/>
  <c r="BI213" i="3"/>
  <c r="BH213" i="3"/>
  <c r="BG213" i="3"/>
  <c r="BF213" i="3"/>
  <c r="T213" i="3"/>
  <c r="R213" i="3"/>
  <c r="P213" i="3"/>
  <c r="BI212" i="3"/>
  <c r="BH212" i="3"/>
  <c r="BG212" i="3"/>
  <c r="BF212" i="3"/>
  <c r="T212" i="3"/>
  <c r="R212" i="3"/>
  <c r="P212" i="3"/>
  <c r="BI211" i="3"/>
  <c r="BH211" i="3"/>
  <c r="BG211" i="3"/>
  <c r="BF211" i="3"/>
  <c r="T211" i="3"/>
  <c r="R211" i="3"/>
  <c r="P211" i="3"/>
  <c r="BI210" i="3"/>
  <c r="BH210" i="3"/>
  <c r="BG210" i="3"/>
  <c r="BF210" i="3"/>
  <c r="T210" i="3"/>
  <c r="R210" i="3"/>
  <c r="P210" i="3"/>
  <c r="BI209" i="3"/>
  <c r="BH209" i="3"/>
  <c r="BG209" i="3"/>
  <c r="BF209" i="3"/>
  <c r="T209" i="3"/>
  <c r="R209" i="3"/>
  <c r="P209" i="3"/>
  <c r="BI208" i="3"/>
  <c r="BH208" i="3"/>
  <c r="BG208" i="3"/>
  <c r="BF208" i="3"/>
  <c r="T208" i="3"/>
  <c r="R208" i="3"/>
  <c r="P208" i="3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5" i="3"/>
  <c r="BH145" i="3"/>
  <c r="BG145" i="3"/>
  <c r="BF145" i="3"/>
  <c r="T145" i="3"/>
  <c r="R145" i="3"/>
  <c r="P145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J126" i="3"/>
  <c r="J125" i="3"/>
  <c r="F125" i="3"/>
  <c r="F123" i="3"/>
  <c r="E121" i="3"/>
  <c r="J92" i="3"/>
  <c r="J91" i="3"/>
  <c r="F91" i="3"/>
  <c r="F89" i="3"/>
  <c r="E87" i="3"/>
  <c r="J18" i="3"/>
  <c r="E18" i="3"/>
  <c r="F126" i="3"/>
  <c r="J17" i="3"/>
  <c r="J12" i="3"/>
  <c r="J89" i="3" s="1"/>
  <c r="E7" i="3"/>
  <c r="E85" i="3" s="1"/>
  <c r="J37" i="2"/>
  <c r="J36" i="2"/>
  <c r="AY95" i="1" s="1"/>
  <c r="J35" i="2"/>
  <c r="AX95" i="1"/>
  <c r="BI1003" i="2"/>
  <c r="BH1003" i="2"/>
  <c r="BG1003" i="2"/>
  <c r="BF1003" i="2"/>
  <c r="T1003" i="2"/>
  <c r="R1003" i="2"/>
  <c r="R982" i="2"/>
  <c r="P1003" i="2"/>
  <c r="P982" i="2"/>
  <c r="BI983" i="2"/>
  <c r="BH983" i="2"/>
  <c r="BG983" i="2"/>
  <c r="BF983" i="2"/>
  <c r="T983" i="2"/>
  <c r="T982" i="2" s="1"/>
  <c r="R983" i="2"/>
  <c r="P983" i="2"/>
  <c r="BI976" i="2"/>
  <c r="BH976" i="2"/>
  <c r="BG976" i="2"/>
  <c r="BF976" i="2"/>
  <c r="T976" i="2"/>
  <c r="T975" i="2" s="1"/>
  <c r="R976" i="2"/>
  <c r="R975" i="2" s="1"/>
  <c r="P976" i="2"/>
  <c r="P975" i="2" s="1"/>
  <c r="BI974" i="2"/>
  <c r="BH974" i="2"/>
  <c r="BG974" i="2"/>
  <c r="BF974" i="2"/>
  <c r="T974" i="2"/>
  <c r="R974" i="2"/>
  <c r="P974" i="2"/>
  <c r="BI972" i="2"/>
  <c r="BH972" i="2"/>
  <c r="BG972" i="2"/>
  <c r="BF972" i="2"/>
  <c r="T972" i="2"/>
  <c r="R972" i="2"/>
  <c r="P972" i="2"/>
  <c r="BI958" i="2"/>
  <c r="BH958" i="2"/>
  <c r="BG958" i="2"/>
  <c r="BF958" i="2"/>
  <c r="T958" i="2"/>
  <c r="R958" i="2"/>
  <c r="P958" i="2"/>
  <c r="BI954" i="2"/>
  <c r="BH954" i="2"/>
  <c r="BG954" i="2"/>
  <c r="BF954" i="2"/>
  <c r="T954" i="2"/>
  <c r="R954" i="2"/>
  <c r="P954" i="2"/>
  <c r="BI951" i="2"/>
  <c r="BH951" i="2"/>
  <c r="BG951" i="2"/>
  <c r="BF951" i="2"/>
  <c r="T951" i="2"/>
  <c r="R951" i="2"/>
  <c r="P951" i="2"/>
  <c r="BI949" i="2"/>
  <c r="BH949" i="2"/>
  <c r="BG949" i="2"/>
  <c r="BF949" i="2"/>
  <c r="T949" i="2"/>
  <c r="R949" i="2"/>
  <c r="P949" i="2"/>
  <c r="BI947" i="2"/>
  <c r="BH947" i="2"/>
  <c r="BG947" i="2"/>
  <c r="BF947" i="2"/>
  <c r="T947" i="2"/>
  <c r="R947" i="2"/>
  <c r="P947" i="2"/>
  <c r="BI943" i="2"/>
  <c r="BH943" i="2"/>
  <c r="BG943" i="2"/>
  <c r="BF943" i="2"/>
  <c r="T943" i="2"/>
  <c r="R943" i="2"/>
  <c r="P943" i="2"/>
  <c r="BI941" i="2"/>
  <c r="BH941" i="2"/>
  <c r="BG941" i="2"/>
  <c r="BF941" i="2"/>
  <c r="T941" i="2"/>
  <c r="R941" i="2"/>
  <c r="P941" i="2"/>
  <c r="BI937" i="2"/>
  <c r="BH937" i="2"/>
  <c r="BG937" i="2"/>
  <c r="BF937" i="2"/>
  <c r="T937" i="2"/>
  <c r="R937" i="2"/>
  <c r="P937" i="2"/>
  <c r="BI934" i="2"/>
  <c r="BH934" i="2"/>
  <c r="BG934" i="2"/>
  <c r="BF934" i="2"/>
  <c r="T934" i="2"/>
  <c r="R934" i="2"/>
  <c r="P934" i="2"/>
  <c r="BI931" i="2"/>
  <c r="BH931" i="2"/>
  <c r="BG931" i="2"/>
  <c r="BF931" i="2"/>
  <c r="T931" i="2"/>
  <c r="R931" i="2"/>
  <c r="P931" i="2"/>
  <c r="BI929" i="2"/>
  <c r="BH929" i="2"/>
  <c r="BG929" i="2"/>
  <c r="BF929" i="2"/>
  <c r="T929" i="2"/>
  <c r="R929" i="2"/>
  <c r="P929" i="2"/>
  <c r="BI926" i="2"/>
  <c r="BH926" i="2"/>
  <c r="BG926" i="2"/>
  <c r="BF926" i="2"/>
  <c r="T926" i="2"/>
  <c r="R926" i="2"/>
  <c r="P926" i="2"/>
  <c r="BI923" i="2"/>
  <c r="BH923" i="2"/>
  <c r="BG923" i="2"/>
  <c r="BF923" i="2"/>
  <c r="T923" i="2"/>
  <c r="R923" i="2"/>
  <c r="P923" i="2"/>
  <c r="BI920" i="2"/>
  <c r="BH920" i="2"/>
  <c r="BG920" i="2"/>
  <c r="BF920" i="2"/>
  <c r="T920" i="2"/>
  <c r="R920" i="2"/>
  <c r="P920" i="2"/>
  <c r="BI918" i="2"/>
  <c r="BH918" i="2"/>
  <c r="BG918" i="2"/>
  <c r="BF918" i="2"/>
  <c r="T918" i="2"/>
  <c r="R918" i="2"/>
  <c r="P918" i="2"/>
  <c r="BI915" i="2"/>
  <c r="BH915" i="2"/>
  <c r="BG915" i="2"/>
  <c r="BF915" i="2"/>
  <c r="T915" i="2"/>
  <c r="R915" i="2"/>
  <c r="P915" i="2"/>
  <c r="BI913" i="2"/>
  <c r="BH913" i="2"/>
  <c r="BG913" i="2"/>
  <c r="BF913" i="2"/>
  <c r="T913" i="2"/>
  <c r="R913" i="2"/>
  <c r="P913" i="2"/>
  <c r="BI910" i="2"/>
  <c r="BH910" i="2"/>
  <c r="BG910" i="2"/>
  <c r="BF910" i="2"/>
  <c r="T910" i="2"/>
  <c r="R910" i="2"/>
  <c r="P910" i="2"/>
  <c r="BI908" i="2"/>
  <c r="BH908" i="2"/>
  <c r="BG908" i="2"/>
  <c r="BF908" i="2"/>
  <c r="T908" i="2"/>
  <c r="R908" i="2"/>
  <c r="P908" i="2"/>
  <c r="BI905" i="2"/>
  <c r="BH905" i="2"/>
  <c r="BG905" i="2"/>
  <c r="BF905" i="2"/>
  <c r="T905" i="2"/>
  <c r="R905" i="2"/>
  <c r="P905" i="2"/>
  <c r="BI903" i="2"/>
  <c r="BH903" i="2"/>
  <c r="BG903" i="2"/>
  <c r="BF903" i="2"/>
  <c r="T903" i="2"/>
  <c r="R903" i="2"/>
  <c r="P903" i="2"/>
  <c r="BI899" i="2"/>
  <c r="BH899" i="2"/>
  <c r="BG899" i="2"/>
  <c r="BF899" i="2"/>
  <c r="T899" i="2"/>
  <c r="R899" i="2"/>
  <c r="P899" i="2"/>
  <c r="BI883" i="2"/>
  <c r="BH883" i="2"/>
  <c r="BG883" i="2"/>
  <c r="BF883" i="2"/>
  <c r="T883" i="2"/>
  <c r="R883" i="2"/>
  <c r="P883" i="2"/>
  <c r="BI865" i="2"/>
  <c r="BH865" i="2"/>
  <c r="BG865" i="2"/>
  <c r="BF865" i="2"/>
  <c r="T865" i="2"/>
  <c r="R865" i="2"/>
  <c r="P865" i="2"/>
  <c r="BI861" i="2"/>
  <c r="BH861" i="2"/>
  <c r="BG861" i="2"/>
  <c r="BF861" i="2"/>
  <c r="T861" i="2"/>
  <c r="R861" i="2"/>
  <c r="P861" i="2"/>
  <c r="BI858" i="2"/>
  <c r="BH858" i="2"/>
  <c r="BG858" i="2"/>
  <c r="BF858" i="2"/>
  <c r="T858" i="2"/>
  <c r="R858" i="2"/>
  <c r="P858" i="2"/>
  <c r="BI855" i="2"/>
  <c r="BH855" i="2"/>
  <c r="BG855" i="2"/>
  <c r="BF855" i="2"/>
  <c r="T855" i="2"/>
  <c r="R855" i="2"/>
  <c r="P855" i="2"/>
  <c r="BI853" i="2"/>
  <c r="BH853" i="2"/>
  <c r="BG853" i="2"/>
  <c r="BF853" i="2"/>
  <c r="T853" i="2"/>
  <c r="R853" i="2"/>
  <c r="P853" i="2"/>
  <c r="BI852" i="2"/>
  <c r="BH852" i="2"/>
  <c r="BG852" i="2"/>
  <c r="BF852" i="2"/>
  <c r="T852" i="2"/>
  <c r="R852" i="2"/>
  <c r="P852" i="2"/>
  <c r="BI851" i="2"/>
  <c r="BH851" i="2"/>
  <c r="BG851" i="2"/>
  <c r="BF851" i="2"/>
  <c r="T851" i="2"/>
  <c r="R851" i="2"/>
  <c r="P851" i="2"/>
  <c r="BI850" i="2"/>
  <c r="BH850" i="2"/>
  <c r="BG850" i="2"/>
  <c r="BF850" i="2"/>
  <c r="T850" i="2"/>
  <c r="R850" i="2"/>
  <c r="P850" i="2"/>
  <c r="BI849" i="2"/>
  <c r="BH849" i="2"/>
  <c r="BG849" i="2"/>
  <c r="BF849" i="2"/>
  <c r="T849" i="2"/>
  <c r="R849" i="2"/>
  <c r="P849" i="2"/>
  <c r="BI848" i="2"/>
  <c r="BH848" i="2"/>
  <c r="BG848" i="2"/>
  <c r="BF848" i="2"/>
  <c r="T848" i="2"/>
  <c r="R848" i="2"/>
  <c r="P848" i="2"/>
  <c r="BI847" i="2"/>
  <c r="BH847" i="2"/>
  <c r="BG847" i="2"/>
  <c r="BF847" i="2"/>
  <c r="T847" i="2"/>
  <c r="R847" i="2"/>
  <c r="P847" i="2"/>
  <c r="BI846" i="2"/>
  <c r="BH846" i="2"/>
  <c r="BG846" i="2"/>
  <c r="BF846" i="2"/>
  <c r="T846" i="2"/>
  <c r="R846" i="2"/>
  <c r="P846" i="2"/>
  <c r="BI845" i="2"/>
  <c r="BH845" i="2"/>
  <c r="BG845" i="2"/>
  <c r="BF845" i="2"/>
  <c r="T845" i="2"/>
  <c r="R845" i="2"/>
  <c r="P845" i="2"/>
  <c r="BI844" i="2"/>
  <c r="BH844" i="2"/>
  <c r="BG844" i="2"/>
  <c r="BF844" i="2"/>
  <c r="T844" i="2"/>
  <c r="R844" i="2"/>
  <c r="P844" i="2"/>
  <c r="BI843" i="2"/>
  <c r="BH843" i="2"/>
  <c r="BG843" i="2"/>
  <c r="BF843" i="2"/>
  <c r="T843" i="2"/>
  <c r="R843" i="2"/>
  <c r="P843" i="2"/>
  <c r="BI842" i="2"/>
  <c r="BH842" i="2"/>
  <c r="BG842" i="2"/>
  <c r="BF842" i="2"/>
  <c r="T842" i="2"/>
  <c r="R842" i="2"/>
  <c r="P842" i="2"/>
  <c r="BI841" i="2"/>
  <c r="BH841" i="2"/>
  <c r="BG841" i="2"/>
  <c r="BF841" i="2"/>
  <c r="T841" i="2"/>
  <c r="R841" i="2"/>
  <c r="P841" i="2"/>
  <c r="BI840" i="2"/>
  <c r="BH840" i="2"/>
  <c r="BG840" i="2"/>
  <c r="BF840" i="2"/>
  <c r="T840" i="2"/>
  <c r="R840" i="2"/>
  <c r="P840" i="2"/>
  <c r="BI839" i="2"/>
  <c r="BH839" i="2"/>
  <c r="BG839" i="2"/>
  <c r="BF839" i="2"/>
  <c r="T839" i="2"/>
  <c r="R839" i="2"/>
  <c r="P839" i="2"/>
  <c r="BI837" i="2"/>
  <c r="BH837" i="2"/>
  <c r="BG837" i="2"/>
  <c r="BF837" i="2"/>
  <c r="T837" i="2"/>
  <c r="R837" i="2"/>
  <c r="P837" i="2"/>
  <c r="BI836" i="2"/>
  <c r="BH836" i="2"/>
  <c r="BG836" i="2"/>
  <c r="BF836" i="2"/>
  <c r="T836" i="2"/>
  <c r="R836" i="2"/>
  <c r="P836" i="2"/>
  <c r="BI835" i="2"/>
  <c r="BH835" i="2"/>
  <c r="BG835" i="2"/>
  <c r="BF835" i="2"/>
  <c r="T835" i="2"/>
  <c r="R835" i="2"/>
  <c r="P835" i="2"/>
  <c r="BI834" i="2"/>
  <c r="BH834" i="2"/>
  <c r="BG834" i="2"/>
  <c r="BF834" i="2"/>
  <c r="T834" i="2"/>
  <c r="R834" i="2"/>
  <c r="P834" i="2"/>
  <c r="BI833" i="2"/>
  <c r="BH833" i="2"/>
  <c r="BG833" i="2"/>
  <c r="BF833" i="2"/>
  <c r="T833" i="2"/>
  <c r="R833" i="2"/>
  <c r="P833" i="2"/>
  <c r="BI832" i="2"/>
  <c r="BH832" i="2"/>
  <c r="BG832" i="2"/>
  <c r="BF832" i="2"/>
  <c r="T832" i="2"/>
  <c r="R832" i="2"/>
  <c r="P832" i="2"/>
  <c r="BI831" i="2"/>
  <c r="BH831" i="2"/>
  <c r="BG831" i="2"/>
  <c r="BF831" i="2"/>
  <c r="T831" i="2"/>
  <c r="R831" i="2"/>
  <c r="P831" i="2"/>
  <c r="BI830" i="2"/>
  <c r="BH830" i="2"/>
  <c r="BG830" i="2"/>
  <c r="BF830" i="2"/>
  <c r="T830" i="2"/>
  <c r="R830" i="2"/>
  <c r="P830" i="2"/>
  <c r="BI829" i="2"/>
  <c r="BH829" i="2"/>
  <c r="BG829" i="2"/>
  <c r="BF829" i="2"/>
  <c r="T829" i="2"/>
  <c r="R829" i="2"/>
  <c r="P829" i="2"/>
  <c r="BI828" i="2"/>
  <c r="BH828" i="2"/>
  <c r="BG828" i="2"/>
  <c r="BF828" i="2"/>
  <c r="T828" i="2"/>
  <c r="R828" i="2"/>
  <c r="P828" i="2"/>
  <c r="BI827" i="2"/>
  <c r="BH827" i="2"/>
  <c r="BG827" i="2"/>
  <c r="BF827" i="2"/>
  <c r="T827" i="2"/>
  <c r="R827" i="2"/>
  <c r="P827" i="2"/>
  <c r="BI826" i="2"/>
  <c r="BH826" i="2"/>
  <c r="BG826" i="2"/>
  <c r="BF826" i="2"/>
  <c r="T826" i="2"/>
  <c r="R826" i="2"/>
  <c r="P826" i="2"/>
  <c r="BI825" i="2"/>
  <c r="BH825" i="2"/>
  <c r="BG825" i="2"/>
  <c r="BF825" i="2"/>
  <c r="T825" i="2"/>
  <c r="R825" i="2"/>
  <c r="P825" i="2"/>
  <c r="BI823" i="2"/>
  <c r="BH823" i="2"/>
  <c r="BG823" i="2"/>
  <c r="BF823" i="2"/>
  <c r="T823" i="2"/>
  <c r="R823" i="2"/>
  <c r="P823" i="2"/>
  <c r="BI820" i="2"/>
  <c r="BH820" i="2"/>
  <c r="BG820" i="2"/>
  <c r="BF820" i="2"/>
  <c r="T820" i="2"/>
  <c r="R820" i="2"/>
  <c r="P820" i="2"/>
  <c r="BI819" i="2"/>
  <c r="BH819" i="2"/>
  <c r="BG819" i="2"/>
  <c r="BF819" i="2"/>
  <c r="T819" i="2"/>
  <c r="R819" i="2"/>
  <c r="P819" i="2"/>
  <c r="BI817" i="2"/>
  <c r="BH817" i="2"/>
  <c r="BG817" i="2"/>
  <c r="BF817" i="2"/>
  <c r="T817" i="2"/>
  <c r="R817" i="2"/>
  <c r="P817" i="2"/>
  <c r="BI811" i="2"/>
  <c r="BH811" i="2"/>
  <c r="BG811" i="2"/>
  <c r="BF811" i="2"/>
  <c r="T811" i="2"/>
  <c r="R811" i="2"/>
  <c r="P811" i="2"/>
  <c r="BI809" i="2"/>
  <c r="BH809" i="2"/>
  <c r="BG809" i="2"/>
  <c r="BF809" i="2"/>
  <c r="T809" i="2"/>
  <c r="R809" i="2"/>
  <c r="P809" i="2"/>
  <c r="BI806" i="2"/>
  <c r="BH806" i="2"/>
  <c r="BG806" i="2"/>
  <c r="BF806" i="2"/>
  <c r="T806" i="2"/>
  <c r="R806" i="2"/>
  <c r="P806" i="2"/>
  <c r="BI803" i="2"/>
  <c r="BH803" i="2"/>
  <c r="BG803" i="2"/>
  <c r="BF803" i="2"/>
  <c r="T803" i="2"/>
  <c r="R803" i="2"/>
  <c r="P803" i="2"/>
  <c r="BI802" i="2"/>
  <c r="BH802" i="2"/>
  <c r="BG802" i="2"/>
  <c r="BF802" i="2"/>
  <c r="T802" i="2"/>
  <c r="R802" i="2"/>
  <c r="P802" i="2"/>
  <c r="BI797" i="2"/>
  <c r="BH797" i="2"/>
  <c r="BG797" i="2"/>
  <c r="BF797" i="2"/>
  <c r="T797" i="2"/>
  <c r="R797" i="2"/>
  <c r="P797" i="2"/>
  <c r="BI796" i="2"/>
  <c r="BH796" i="2"/>
  <c r="BG796" i="2"/>
  <c r="BF796" i="2"/>
  <c r="T796" i="2"/>
  <c r="R796" i="2"/>
  <c r="P796" i="2"/>
  <c r="BI794" i="2"/>
  <c r="BH794" i="2"/>
  <c r="BG794" i="2"/>
  <c r="BF794" i="2"/>
  <c r="T794" i="2"/>
  <c r="R794" i="2"/>
  <c r="P794" i="2"/>
  <c r="BI792" i="2"/>
  <c r="BH792" i="2"/>
  <c r="BG792" i="2"/>
  <c r="BF792" i="2"/>
  <c r="T792" i="2"/>
  <c r="R792" i="2"/>
  <c r="P792" i="2"/>
  <c r="BI788" i="2"/>
  <c r="BH788" i="2"/>
  <c r="BG788" i="2"/>
  <c r="BF788" i="2"/>
  <c r="T788" i="2"/>
  <c r="R788" i="2"/>
  <c r="P788" i="2"/>
  <c r="BI786" i="2"/>
  <c r="BH786" i="2"/>
  <c r="BG786" i="2"/>
  <c r="BF786" i="2"/>
  <c r="T786" i="2"/>
  <c r="R786" i="2"/>
  <c r="P786" i="2"/>
  <c r="BI772" i="2"/>
  <c r="BH772" i="2"/>
  <c r="BG772" i="2"/>
  <c r="BF772" i="2"/>
  <c r="T772" i="2"/>
  <c r="R772" i="2"/>
  <c r="P772" i="2"/>
  <c r="BI766" i="2"/>
  <c r="BH766" i="2"/>
  <c r="BG766" i="2"/>
  <c r="BF766" i="2"/>
  <c r="T766" i="2"/>
  <c r="R766" i="2"/>
  <c r="P766" i="2"/>
  <c r="BI758" i="2"/>
  <c r="BH758" i="2"/>
  <c r="BG758" i="2"/>
  <c r="BF758" i="2"/>
  <c r="T758" i="2"/>
  <c r="R758" i="2"/>
  <c r="P758" i="2"/>
  <c r="BI756" i="2"/>
  <c r="BH756" i="2"/>
  <c r="BG756" i="2"/>
  <c r="BF756" i="2"/>
  <c r="T756" i="2"/>
  <c r="R756" i="2"/>
  <c r="P756" i="2"/>
  <c r="BI755" i="2"/>
  <c r="BH755" i="2"/>
  <c r="BG755" i="2"/>
  <c r="BF755" i="2"/>
  <c r="T755" i="2"/>
  <c r="R755" i="2"/>
  <c r="P755" i="2"/>
  <c r="BI752" i="2"/>
  <c r="BH752" i="2"/>
  <c r="BG752" i="2"/>
  <c r="BF752" i="2"/>
  <c r="T752" i="2"/>
  <c r="R752" i="2"/>
  <c r="P752" i="2"/>
  <c r="BI750" i="2"/>
  <c r="BH750" i="2"/>
  <c r="BG750" i="2"/>
  <c r="BF750" i="2"/>
  <c r="T750" i="2"/>
  <c r="R750" i="2"/>
  <c r="P750" i="2"/>
  <c r="BI744" i="2"/>
  <c r="BH744" i="2"/>
  <c r="BG744" i="2"/>
  <c r="BF744" i="2"/>
  <c r="T744" i="2"/>
  <c r="R744" i="2"/>
  <c r="P744" i="2"/>
  <c r="BI738" i="2"/>
  <c r="BH738" i="2"/>
  <c r="BG738" i="2"/>
  <c r="BF738" i="2"/>
  <c r="T738" i="2"/>
  <c r="R738" i="2"/>
  <c r="P738" i="2"/>
  <c r="BI734" i="2"/>
  <c r="BH734" i="2"/>
  <c r="BG734" i="2"/>
  <c r="BF734" i="2"/>
  <c r="T734" i="2"/>
  <c r="R734" i="2"/>
  <c r="P734" i="2"/>
  <c r="BI731" i="2"/>
  <c r="BH731" i="2"/>
  <c r="BG731" i="2"/>
  <c r="BF731" i="2"/>
  <c r="T731" i="2"/>
  <c r="R731" i="2"/>
  <c r="P731" i="2"/>
  <c r="BI728" i="2"/>
  <c r="BH728" i="2"/>
  <c r="BG728" i="2"/>
  <c r="BF728" i="2"/>
  <c r="T728" i="2"/>
  <c r="R728" i="2"/>
  <c r="P728" i="2"/>
  <c r="BI722" i="2"/>
  <c r="BH722" i="2"/>
  <c r="BG722" i="2"/>
  <c r="BF722" i="2"/>
  <c r="T722" i="2"/>
  <c r="R722" i="2"/>
  <c r="P722" i="2"/>
  <c r="BI720" i="2"/>
  <c r="BH720" i="2"/>
  <c r="BG720" i="2"/>
  <c r="BF720" i="2"/>
  <c r="T720" i="2"/>
  <c r="R720" i="2"/>
  <c r="P720" i="2"/>
  <c r="BI719" i="2"/>
  <c r="BH719" i="2"/>
  <c r="BG719" i="2"/>
  <c r="BF719" i="2"/>
  <c r="T719" i="2"/>
  <c r="R719" i="2"/>
  <c r="P719" i="2"/>
  <c r="BI717" i="2"/>
  <c r="BH717" i="2"/>
  <c r="BG717" i="2"/>
  <c r="BF717" i="2"/>
  <c r="T717" i="2"/>
  <c r="R717" i="2"/>
  <c r="P717" i="2"/>
  <c r="BI715" i="2"/>
  <c r="BH715" i="2"/>
  <c r="BG715" i="2"/>
  <c r="BF715" i="2"/>
  <c r="T715" i="2"/>
  <c r="R715" i="2"/>
  <c r="P715" i="2"/>
  <c r="BI711" i="2"/>
  <c r="BH711" i="2"/>
  <c r="BG711" i="2"/>
  <c r="BF711" i="2"/>
  <c r="T711" i="2"/>
  <c r="R711" i="2"/>
  <c r="P711" i="2"/>
  <c r="BI709" i="2"/>
  <c r="BH709" i="2"/>
  <c r="BG709" i="2"/>
  <c r="BF709" i="2"/>
  <c r="T709" i="2"/>
  <c r="R709" i="2"/>
  <c r="P709" i="2"/>
  <c r="BI706" i="2"/>
  <c r="BH706" i="2"/>
  <c r="BG706" i="2"/>
  <c r="BF706" i="2"/>
  <c r="T706" i="2"/>
  <c r="R706" i="2"/>
  <c r="P706" i="2"/>
  <c r="BI704" i="2"/>
  <c r="BH704" i="2"/>
  <c r="BG704" i="2"/>
  <c r="BF704" i="2"/>
  <c r="T704" i="2"/>
  <c r="R704" i="2"/>
  <c r="P704" i="2"/>
  <c r="BI703" i="2"/>
  <c r="BH703" i="2"/>
  <c r="BG703" i="2"/>
  <c r="BF703" i="2"/>
  <c r="T703" i="2"/>
  <c r="R703" i="2"/>
  <c r="P703" i="2"/>
  <c r="BI699" i="2"/>
  <c r="BH699" i="2"/>
  <c r="BG699" i="2"/>
  <c r="BF699" i="2"/>
  <c r="T699" i="2"/>
  <c r="R699" i="2"/>
  <c r="P699" i="2"/>
  <c r="BI696" i="2"/>
  <c r="BH696" i="2"/>
  <c r="BG696" i="2"/>
  <c r="BF696" i="2"/>
  <c r="T696" i="2"/>
  <c r="R696" i="2"/>
  <c r="P696" i="2"/>
  <c r="BI693" i="2"/>
  <c r="BH693" i="2"/>
  <c r="BG693" i="2"/>
  <c r="BF693" i="2"/>
  <c r="T693" i="2"/>
  <c r="R693" i="2"/>
  <c r="P693" i="2"/>
  <c r="BI689" i="2"/>
  <c r="BH689" i="2"/>
  <c r="BG689" i="2"/>
  <c r="BF689" i="2"/>
  <c r="T689" i="2"/>
  <c r="R689" i="2"/>
  <c r="P689" i="2"/>
  <c r="BI686" i="2"/>
  <c r="BH686" i="2"/>
  <c r="BG686" i="2"/>
  <c r="BF686" i="2"/>
  <c r="T686" i="2"/>
  <c r="R686" i="2"/>
  <c r="P686" i="2"/>
  <c r="BI683" i="2"/>
  <c r="BH683" i="2"/>
  <c r="BG683" i="2"/>
  <c r="BF683" i="2"/>
  <c r="T683" i="2"/>
  <c r="R683" i="2"/>
  <c r="P683" i="2"/>
  <c r="BI680" i="2"/>
  <c r="BH680" i="2"/>
  <c r="BG680" i="2"/>
  <c r="BF680" i="2"/>
  <c r="T680" i="2"/>
  <c r="R680" i="2"/>
  <c r="P680" i="2"/>
  <c r="BI678" i="2"/>
  <c r="BH678" i="2"/>
  <c r="BG678" i="2"/>
  <c r="BF678" i="2"/>
  <c r="T678" i="2"/>
  <c r="R678" i="2"/>
  <c r="P678" i="2"/>
  <c r="BI675" i="2"/>
  <c r="BH675" i="2"/>
  <c r="BG675" i="2"/>
  <c r="BF675" i="2"/>
  <c r="T675" i="2"/>
  <c r="R675" i="2"/>
  <c r="P675" i="2"/>
  <c r="BI671" i="2"/>
  <c r="BH671" i="2"/>
  <c r="BG671" i="2"/>
  <c r="BF671" i="2"/>
  <c r="T671" i="2"/>
  <c r="R671" i="2"/>
  <c r="P671" i="2"/>
  <c r="BI668" i="2"/>
  <c r="BH668" i="2"/>
  <c r="BG668" i="2"/>
  <c r="BF668" i="2"/>
  <c r="T668" i="2"/>
  <c r="R668" i="2"/>
  <c r="P668" i="2"/>
  <c r="BI664" i="2"/>
  <c r="BH664" i="2"/>
  <c r="BG664" i="2"/>
  <c r="BF664" i="2"/>
  <c r="T664" i="2"/>
  <c r="R664" i="2"/>
  <c r="P664" i="2"/>
  <c r="BI660" i="2"/>
  <c r="BH660" i="2"/>
  <c r="BG660" i="2"/>
  <c r="BF660" i="2"/>
  <c r="T660" i="2"/>
  <c r="R660" i="2"/>
  <c r="P660" i="2"/>
  <c r="BI657" i="2"/>
  <c r="BH657" i="2"/>
  <c r="BG657" i="2"/>
  <c r="BF657" i="2"/>
  <c r="T657" i="2"/>
  <c r="R657" i="2"/>
  <c r="P657" i="2"/>
  <c r="BI653" i="2"/>
  <c r="BH653" i="2"/>
  <c r="BG653" i="2"/>
  <c r="BF653" i="2"/>
  <c r="T653" i="2"/>
  <c r="R653" i="2"/>
  <c r="P653" i="2"/>
  <c r="BI651" i="2"/>
  <c r="BH651" i="2"/>
  <c r="BG651" i="2"/>
  <c r="BF651" i="2"/>
  <c r="T651" i="2"/>
  <c r="R651" i="2"/>
  <c r="P651" i="2"/>
  <c r="BI649" i="2"/>
  <c r="BH649" i="2"/>
  <c r="BG649" i="2"/>
  <c r="BF649" i="2"/>
  <c r="T649" i="2"/>
  <c r="R649" i="2"/>
  <c r="P649" i="2"/>
  <c r="BI644" i="2"/>
  <c r="BH644" i="2"/>
  <c r="BG644" i="2"/>
  <c r="BF644" i="2"/>
  <c r="T644" i="2"/>
  <c r="R644" i="2"/>
  <c r="P644" i="2"/>
  <c r="BI639" i="2"/>
  <c r="BH639" i="2"/>
  <c r="BG639" i="2"/>
  <c r="BF639" i="2"/>
  <c r="T639" i="2"/>
  <c r="R639" i="2"/>
  <c r="P639" i="2"/>
  <c r="BI635" i="2"/>
  <c r="BH635" i="2"/>
  <c r="BG635" i="2"/>
  <c r="BF635" i="2"/>
  <c r="T635" i="2"/>
  <c r="R635" i="2"/>
  <c r="P635" i="2"/>
  <c r="BI632" i="2"/>
  <c r="BH632" i="2"/>
  <c r="BG632" i="2"/>
  <c r="BF632" i="2"/>
  <c r="T632" i="2"/>
  <c r="R632" i="2"/>
  <c r="P632" i="2"/>
  <c r="BI629" i="2"/>
  <c r="BH629" i="2"/>
  <c r="BG629" i="2"/>
  <c r="BF629" i="2"/>
  <c r="T629" i="2"/>
  <c r="R629" i="2"/>
  <c r="P629" i="2"/>
  <c r="BI628" i="2"/>
  <c r="BH628" i="2"/>
  <c r="BG628" i="2"/>
  <c r="BF628" i="2"/>
  <c r="T628" i="2"/>
  <c r="R628" i="2"/>
  <c r="P628" i="2"/>
  <c r="BI627" i="2"/>
  <c r="BH627" i="2"/>
  <c r="BG627" i="2"/>
  <c r="BF627" i="2"/>
  <c r="T627" i="2"/>
  <c r="R627" i="2"/>
  <c r="P627" i="2"/>
  <c r="BI625" i="2"/>
  <c r="BH625" i="2"/>
  <c r="BG625" i="2"/>
  <c r="BF625" i="2"/>
  <c r="T625" i="2"/>
  <c r="R625" i="2"/>
  <c r="P625" i="2"/>
  <c r="BI621" i="2"/>
  <c r="BH621" i="2"/>
  <c r="BG621" i="2"/>
  <c r="BF621" i="2"/>
  <c r="T621" i="2"/>
  <c r="R621" i="2"/>
  <c r="P621" i="2"/>
  <c r="BI620" i="2"/>
  <c r="BH620" i="2"/>
  <c r="BG620" i="2"/>
  <c r="BF620" i="2"/>
  <c r="T620" i="2"/>
  <c r="R620" i="2"/>
  <c r="P620" i="2"/>
  <c r="BI616" i="2"/>
  <c r="BH616" i="2"/>
  <c r="BG616" i="2"/>
  <c r="BF616" i="2"/>
  <c r="T616" i="2"/>
  <c r="R616" i="2"/>
  <c r="P616" i="2"/>
  <c r="BI614" i="2"/>
  <c r="BH614" i="2"/>
  <c r="BG614" i="2"/>
  <c r="BF614" i="2"/>
  <c r="T614" i="2"/>
  <c r="R614" i="2"/>
  <c r="P614" i="2"/>
  <c r="BI612" i="2"/>
  <c r="BH612" i="2"/>
  <c r="BG612" i="2"/>
  <c r="BF612" i="2"/>
  <c r="T612" i="2"/>
  <c r="R612" i="2"/>
  <c r="P612" i="2"/>
  <c r="BI609" i="2"/>
  <c r="BH609" i="2"/>
  <c r="BG609" i="2"/>
  <c r="BF609" i="2"/>
  <c r="T609" i="2"/>
  <c r="R609" i="2"/>
  <c r="P609" i="2"/>
  <c r="BI606" i="2"/>
  <c r="BH606" i="2"/>
  <c r="BG606" i="2"/>
  <c r="BF606" i="2"/>
  <c r="T606" i="2"/>
  <c r="R606" i="2"/>
  <c r="P606" i="2"/>
  <c r="BI604" i="2"/>
  <c r="BH604" i="2"/>
  <c r="BG604" i="2"/>
  <c r="BF604" i="2"/>
  <c r="T604" i="2"/>
  <c r="R604" i="2"/>
  <c r="P604" i="2"/>
  <c r="BI602" i="2"/>
  <c r="BH602" i="2"/>
  <c r="BG602" i="2"/>
  <c r="BF602" i="2"/>
  <c r="T602" i="2"/>
  <c r="R602" i="2"/>
  <c r="P602" i="2"/>
  <c r="BI596" i="2"/>
  <c r="BH596" i="2"/>
  <c r="BG596" i="2"/>
  <c r="BF596" i="2"/>
  <c r="T596" i="2"/>
  <c r="R596" i="2"/>
  <c r="P596" i="2"/>
  <c r="BI594" i="2"/>
  <c r="BH594" i="2"/>
  <c r="BG594" i="2"/>
  <c r="BF594" i="2"/>
  <c r="T594" i="2"/>
  <c r="R594" i="2"/>
  <c r="P594" i="2"/>
  <c r="BI591" i="2"/>
  <c r="BH591" i="2"/>
  <c r="BG591" i="2"/>
  <c r="BF591" i="2"/>
  <c r="T591" i="2"/>
  <c r="R591" i="2"/>
  <c r="P591" i="2"/>
  <c r="BI589" i="2"/>
  <c r="BH589" i="2"/>
  <c r="BG589" i="2"/>
  <c r="BF589" i="2"/>
  <c r="T589" i="2"/>
  <c r="R589" i="2"/>
  <c r="P589" i="2"/>
  <c r="BI583" i="2"/>
  <c r="BH583" i="2"/>
  <c r="BG583" i="2"/>
  <c r="BF583" i="2"/>
  <c r="T583" i="2"/>
  <c r="R583" i="2"/>
  <c r="P583" i="2"/>
  <c r="BI580" i="2"/>
  <c r="BH580" i="2"/>
  <c r="BG580" i="2"/>
  <c r="BF580" i="2"/>
  <c r="T580" i="2"/>
  <c r="T579" i="2"/>
  <c r="R580" i="2"/>
  <c r="R579" i="2"/>
  <c r="P580" i="2"/>
  <c r="P579" i="2" s="1"/>
  <c r="BI578" i="2"/>
  <c r="BH578" i="2"/>
  <c r="BG578" i="2"/>
  <c r="BF578" i="2"/>
  <c r="T578" i="2"/>
  <c r="R578" i="2"/>
  <c r="P578" i="2"/>
  <c r="BI577" i="2"/>
  <c r="BH577" i="2"/>
  <c r="BG577" i="2"/>
  <c r="BF577" i="2"/>
  <c r="T577" i="2"/>
  <c r="R577" i="2"/>
  <c r="P577" i="2"/>
  <c r="BI575" i="2"/>
  <c r="BH575" i="2"/>
  <c r="BG575" i="2"/>
  <c r="BF575" i="2"/>
  <c r="T575" i="2"/>
  <c r="R575" i="2"/>
  <c r="P575" i="2"/>
  <c r="BI574" i="2"/>
  <c r="BH574" i="2"/>
  <c r="BG574" i="2"/>
  <c r="BF574" i="2"/>
  <c r="T574" i="2"/>
  <c r="R574" i="2"/>
  <c r="P574" i="2"/>
  <c r="BI573" i="2"/>
  <c r="BH573" i="2"/>
  <c r="BG573" i="2"/>
  <c r="BF573" i="2"/>
  <c r="T573" i="2"/>
  <c r="R573" i="2"/>
  <c r="P573" i="2"/>
  <c r="BI572" i="2"/>
  <c r="BH572" i="2"/>
  <c r="BG572" i="2"/>
  <c r="BF572" i="2"/>
  <c r="T572" i="2"/>
  <c r="R572" i="2"/>
  <c r="P572" i="2"/>
  <c r="BI571" i="2"/>
  <c r="BH571" i="2"/>
  <c r="BG571" i="2"/>
  <c r="BF571" i="2"/>
  <c r="T571" i="2"/>
  <c r="R571" i="2"/>
  <c r="P571" i="2"/>
  <c r="BI570" i="2"/>
  <c r="BH570" i="2"/>
  <c r="BG570" i="2"/>
  <c r="BF570" i="2"/>
  <c r="T570" i="2"/>
  <c r="R570" i="2"/>
  <c r="P570" i="2"/>
  <c r="BI569" i="2"/>
  <c r="BH569" i="2"/>
  <c r="BG569" i="2"/>
  <c r="BF569" i="2"/>
  <c r="T569" i="2"/>
  <c r="R569" i="2"/>
  <c r="P569" i="2"/>
  <c r="BI568" i="2"/>
  <c r="BH568" i="2"/>
  <c r="BG568" i="2"/>
  <c r="BF568" i="2"/>
  <c r="T568" i="2"/>
  <c r="R568" i="2"/>
  <c r="P568" i="2"/>
  <c r="BI567" i="2"/>
  <c r="BH567" i="2"/>
  <c r="BG567" i="2"/>
  <c r="BF567" i="2"/>
  <c r="T567" i="2"/>
  <c r="R567" i="2"/>
  <c r="P567" i="2"/>
  <c r="BI566" i="2"/>
  <c r="BH566" i="2"/>
  <c r="BG566" i="2"/>
  <c r="BF566" i="2"/>
  <c r="T566" i="2"/>
  <c r="R566" i="2"/>
  <c r="P566" i="2"/>
  <c r="BI565" i="2"/>
  <c r="BH565" i="2"/>
  <c r="BG565" i="2"/>
  <c r="BF565" i="2"/>
  <c r="T565" i="2"/>
  <c r="R565" i="2"/>
  <c r="P565" i="2"/>
  <c r="BI564" i="2"/>
  <c r="BH564" i="2"/>
  <c r="BG564" i="2"/>
  <c r="BF564" i="2"/>
  <c r="T564" i="2"/>
  <c r="R564" i="2"/>
  <c r="P564" i="2"/>
  <c r="BI563" i="2"/>
  <c r="BH563" i="2"/>
  <c r="BG563" i="2"/>
  <c r="BF563" i="2"/>
  <c r="T563" i="2"/>
  <c r="R563" i="2"/>
  <c r="P563" i="2"/>
  <c r="BI562" i="2"/>
  <c r="BH562" i="2"/>
  <c r="BG562" i="2"/>
  <c r="BF562" i="2"/>
  <c r="T562" i="2"/>
  <c r="R562" i="2"/>
  <c r="P562" i="2"/>
  <c r="BI561" i="2"/>
  <c r="BH561" i="2"/>
  <c r="BG561" i="2"/>
  <c r="BF561" i="2"/>
  <c r="T561" i="2"/>
  <c r="R561" i="2"/>
  <c r="P561" i="2"/>
  <c r="BI560" i="2"/>
  <c r="BH560" i="2"/>
  <c r="BG560" i="2"/>
  <c r="BF560" i="2"/>
  <c r="T560" i="2"/>
  <c r="R560" i="2"/>
  <c r="P560" i="2"/>
  <c r="BI559" i="2"/>
  <c r="BH559" i="2"/>
  <c r="BG559" i="2"/>
  <c r="BF559" i="2"/>
  <c r="T559" i="2"/>
  <c r="R559" i="2"/>
  <c r="P559" i="2"/>
  <c r="BI555" i="2"/>
  <c r="BH555" i="2"/>
  <c r="BG555" i="2"/>
  <c r="BF555" i="2"/>
  <c r="T555" i="2"/>
  <c r="R555" i="2"/>
  <c r="P555" i="2"/>
  <c r="BI552" i="2"/>
  <c r="BH552" i="2"/>
  <c r="BG552" i="2"/>
  <c r="BF552" i="2"/>
  <c r="T552" i="2"/>
  <c r="R552" i="2"/>
  <c r="P552" i="2"/>
  <c r="BI551" i="2"/>
  <c r="BH551" i="2"/>
  <c r="BG551" i="2"/>
  <c r="BF551" i="2"/>
  <c r="T551" i="2"/>
  <c r="R551" i="2"/>
  <c r="P551" i="2"/>
  <c r="BI550" i="2"/>
  <c r="BH550" i="2"/>
  <c r="BG550" i="2"/>
  <c r="BF550" i="2"/>
  <c r="T550" i="2"/>
  <c r="R550" i="2"/>
  <c r="P550" i="2"/>
  <c r="BI547" i="2"/>
  <c r="BH547" i="2"/>
  <c r="BG547" i="2"/>
  <c r="BF547" i="2"/>
  <c r="T547" i="2"/>
  <c r="R547" i="2"/>
  <c r="P547" i="2"/>
  <c r="BI544" i="2"/>
  <c r="BH544" i="2"/>
  <c r="BG544" i="2"/>
  <c r="BF544" i="2"/>
  <c r="T544" i="2"/>
  <c r="R544" i="2"/>
  <c r="P544" i="2"/>
  <c r="BI541" i="2"/>
  <c r="BH541" i="2"/>
  <c r="BG541" i="2"/>
  <c r="BF541" i="2"/>
  <c r="T541" i="2"/>
  <c r="R541" i="2"/>
  <c r="P541" i="2"/>
  <c r="BI537" i="2"/>
  <c r="BH537" i="2"/>
  <c r="BG537" i="2"/>
  <c r="BF537" i="2"/>
  <c r="T537" i="2"/>
  <c r="R537" i="2"/>
  <c r="P537" i="2"/>
  <c r="BI534" i="2"/>
  <c r="BH534" i="2"/>
  <c r="BG534" i="2"/>
  <c r="BF534" i="2"/>
  <c r="T534" i="2"/>
  <c r="R534" i="2"/>
  <c r="P534" i="2"/>
  <c r="BI532" i="2"/>
  <c r="BH532" i="2"/>
  <c r="BG532" i="2"/>
  <c r="BF532" i="2"/>
  <c r="T532" i="2"/>
  <c r="R532" i="2"/>
  <c r="P532" i="2"/>
  <c r="BI528" i="2"/>
  <c r="BH528" i="2"/>
  <c r="BG528" i="2"/>
  <c r="BF528" i="2"/>
  <c r="T528" i="2"/>
  <c r="R528" i="2"/>
  <c r="P528" i="2"/>
  <c r="BI526" i="2"/>
  <c r="BH526" i="2"/>
  <c r="BG526" i="2"/>
  <c r="BF526" i="2"/>
  <c r="T526" i="2"/>
  <c r="R526" i="2"/>
  <c r="P526" i="2"/>
  <c r="BI523" i="2"/>
  <c r="BH523" i="2"/>
  <c r="BG523" i="2"/>
  <c r="BF523" i="2"/>
  <c r="T523" i="2"/>
  <c r="R523" i="2"/>
  <c r="P523" i="2"/>
  <c r="BI520" i="2"/>
  <c r="BH520" i="2"/>
  <c r="BG520" i="2"/>
  <c r="BF520" i="2"/>
  <c r="T520" i="2"/>
  <c r="R520" i="2"/>
  <c r="P520" i="2"/>
  <c r="BI517" i="2"/>
  <c r="BH517" i="2"/>
  <c r="BG517" i="2"/>
  <c r="BF517" i="2"/>
  <c r="T517" i="2"/>
  <c r="R517" i="2"/>
  <c r="P517" i="2"/>
  <c r="BI516" i="2"/>
  <c r="BH516" i="2"/>
  <c r="BG516" i="2"/>
  <c r="BF516" i="2"/>
  <c r="T516" i="2"/>
  <c r="R516" i="2"/>
  <c r="P516" i="2"/>
  <c r="BI512" i="2"/>
  <c r="BH512" i="2"/>
  <c r="BG512" i="2"/>
  <c r="BF512" i="2"/>
  <c r="T512" i="2"/>
  <c r="R512" i="2"/>
  <c r="P512" i="2"/>
  <c r="BI509" i="2"/>
  <c r="BH509" i="2"/>
  <c r="BG509" i="2"/>
  <c r="BF509" i="2"/>
  <c r="T509" i="2"/>
  <c r="R509" i="2"/>
  <c r="P509" i="2"/>
  <c r="BI506" i="2"/>
  <c r="BH506" i="2"/>
  <c r="BG506" i="2"/>
  <c r="BF506" i="2"/>
  <c r="T506" i="2"/>
  <c r="R506" i="2"/>
  <c r="P506" i="2"/>
  <c r="BI502" i="2"/>
  <c r="BH502" i="2"/>
  <c r="BG502" i="2"/>
  <c r="BF502" i="2"/>
  <c r="T502" i="2"/>
  <c r="R502" i="2"/>
  <c r="P502" i="2"/>
  <c r="BI496" i="2"/>
  <c r="BH496" i="2"/>
  <c r="BG496" i="2"/>
  <c r="BF496" i="2"/>
  <c r="T496" i="2"/>
  <c r="R496" i="2"/>
  <c r="P496" i="2"/>
  <c r="BI493" i="2"/>
  <c r="BH493" i="2"/>
  <c r="BG493" i="2"/>
  <c r="BF493" i="2"/>
  <c r="T493" i="2"/>
  <c r="R493" i="2"/>
  <c r="P493" i="2"/>
  <c r="BI490" i="2"/>
  <c r="BH490" i="2"/>
  <c r="BG490" i="2"/>
  <c r="BF490" i="2"/>
  <c r="T490" i="2"/>
  <c r="R490" i="2"/>
  <c r="P490" i="2"/>
  <c r="BI487" i="2"/>
  <c r="BH487" i="2"/>
  <c r="BG487" i="2"/>
  <c r="BF487" i="2"/>
  <c r="T487" i="2"/>
  <c r="R487" i="2"/>
  <c r="P487" i="2"/>
  <c r="BI484" i="2"/>
  <c r="BH484" i="2"/>
  <c r="BG484" i="2"/>
  <c r="BF484" i="2"/>
  <c r="T484" i="2"/>
  <c r="R484" i="2"/>
  <c r="P484" i="2"/>
  <c r="BI481" i="2"/>
  <c r="BH481" i="2"/>
  <c r="BG481" i="2"/>
  <c r="BF481" i="2"/>
  <c r="T481" i="2"/>
  <c r="R481" i="2"/>
  <c r="P481" i="2"/>
  <c r="BI478" i="2"/>
  <c r="BH478" i="2"/>
  <c r="BG478" i="2"/>
  <c r="BF478" i="2"/>
  <c r="T478" i="2"/>
  <c r="R478" i="2"/>
  <c r="P478" i="2"/>
  <c r="BI476" i="2"/>
  <c r="BH476" i="2"/>
  <c r="BG476" i="2"/>
  <c r="BF476" i="2"/>
  <c r="T476" i="2"/>
  <c r="R476" i="2"/>
  <c r="P476" i="2"/>
  <c r="BI473" i="2"/>
  <c r="BH473" i="2"/>
  <c r="BG473" i="2"/>
  <c r="BF473" i="2"/>
  <c r="T473" i="2"/>
  <c r="R473" i="2"/>
  <c r="P473" i="2"/>
  <c r="BI469" i="2"/>
  <c r="BH469" i="2"/>
  <c r="BG469" i="2"/>
  <c r="BF469" i="2"/>
  <c r="T469" i="2"/>
  <c r="R469" i="2"/>
  <c r="P469" i="2"/>
  <c r="BI466" i="2"/>
  <c r="BH466" i="2"/>
  <c r="BG466" i="2"/>
  <c r="BF466" i="2"/>
  <c r="T466" i="2"/>
  <c r="R466" i="2"/>
  <c r="P466" i="2"/>
  <c r="BI463" i="2"/>
  <c r="BH463" i="2"/>
  <c r="BG463" i="2"/>
  <c r="BF463" i="2"/>
  <c r="T463" i="2"/>
  <c r="R463" i="2"/>
  <c r="P463" i="2"/>
  <c r="BI459" i="2"/>
  <c r="BH459" i="2"/>
  <c r="BG459" i="2"/>
  <c r="BF459" i="2"/>
  <c r="T459" i="2"/>
  <c r="R459" i="2"/>
  <c r="P459" i="2"/>
  <c r="BI439" i="2"/>
  <c r="BH439" i="2"/>
  <c r="BG439" i="2"/>
  <c r="BF439" i="2"/>
  <c r="T439" i="2"/>
  <c r="R439" i="2"/>
  <c r="P439" i="2"/>
  <c r="BI419" i="2"/>
  <c r="BH419" i="2"/>
  <c r="BG419" i="2"/>
  <c r="BF419" i="2"/>
  <c r="T419" i="2"/>
  <c r="R419" i="2"/>
  <c r="P419" i="2"/>
  <c r="BI416" i="2"/>
  <c r="BH416" i="2"/>
  <c r="BG416" i="2"/>
  <c r="BF416" i="2"/>
  <c r="T416" i="2"/>
  <c r="R416" i="2"/>
  <c r="P416" i="2"/>
  <c r="BI413" i="2"/>
  <c r="BH413" i="2"/>
  <c r="BG413" i="2"/>
  <c r="BF413" i="2"/>
  <c r="T413" i="2"/>
  <c r="R413" i="2"/>
  <c r="P413" i="2"/>
  <c r="BI410" i="2"/>
  <c r="BH410" i="2"/>
  <c r="BG410" i="2"/>
  <c r="BF410" i="2"/>
  <c r="T410" i="2"/>
  <c r="R410" i="2"/>
  <c r="P410" i="2"/>
  <c r="BI407" i="2"/>
  <c r="BH407" i="2"/>
  <c r="BG407" i="2"/>
  <c r="BF407" i="2"/>
  <c r="T407" i="2"/>
  <c r="R407" i="2"/>
  <c r="P407" i="2"/>
  <c r="BI404" i="2"/>
  <c r="BH404" i="2"/>
  <c r="BG404" i="2"/>
  <c r="BF404" i="2"/>
  <c r="T404" i="2"/>
  <c r="R404" i="2"/>
  <c r="P404" i="2"/>
  <c r="BI401" i="2"/>
  <c r="BH401" i="2"/>
  <c r="BG401" i="2"/>
  <c r="BF401" i="2"/>
  <c r="T401" i="2"/>
  <c r="R401" i="2"/>
  <c r="P401" i="2"/>
  <c r="BI398" i="2"/>
  <c r="BH398" i="2"/>
  <c r="BG398" i="2"/>
  <c r="BF398" i="2"/>
  <c r="T398" i="2"/>
  <c r="R398" i="2"/>
  <c r="P398" i="2"/>
  <c r="BI395" i="2"/>
  <c r="BH395" i="2"/>
  <c r="BG395" i="2"/>
  <c r="BF395" i="2"/>
  <c r="T395" i="2"/>
  <c r="R395" i="2"/>
  <c r="P395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9" i="2"/>
  <c r="BH389" i="2"/>
  <c r="BG389" i="2"/>
  <c r="BF389" i="2"/>
  <c r="T389" i="2"/>
  <c r="R389" i="2"/>
  <c r="P389" i="2"/>
  <c r="BI379" i="2"/>
  <c r="BH379" i="2"/>
  <c r="BG379" i="2"/>
  <c r="BF379" i="2"/>
  <c r="T379" i="2"/>
  <c r="R379" i="2"/>
  <c r="P379" i="2"/>
  <c r="BI375" i="2"/>
  <c r="BH375" i="2"/>
  <c r="BG375" i="2"/>
  <c r="BF375" i="2"/>
  <c r="T375" i="2"/>
  <c r="R375" i="2"/>
  <c r="P375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1" i="2"/>
  <c r="BH351" i="2"/>
  <c r="BG351" i="2"/>
  <c r="BF351" i="2"/>
  <c r="T351" i="2"/>
  <c r="R351" i="2"/>
  <c r="P351" i="2"/>
  <c r="BI341" i="2"/>
  <c r="BH341" i="2"/>
  <c r="BG341" i="2"/>
  <c r="BF341" i="2"/>
  <c r="T341" i="2"/>
  <c r="R341" i="2"/>
  <c r="P341" i="2"/>
  <c r="BI335" i="2"/>
  <c r="BH335" i="2"/>
  <c r="BG335" i="2"/>
  <c r="BF335" i="2"/>
  <c r="T335" i="2"/>
  <c r="R335" i="2"/>
  <c r="P335" i="2"/>
  <c r="BI330" i="2"/>
  <c r="BH330" i="2"/>
  <c r="BG330" i="2"/>
  <c r="BF330" i="2"/>
  <c r="T330" i="2"/>
  <c r="R330" i="2"/>
  <c r="P330" i="2"/>
  <c r="BI322" i="2"/>
  <c r="BH322" i="2"/>
  <c r="BG322" i="2"/>
  <c r="BF322" i="2"/>
  <c r="T322" i="2"/>
  <c r="R322" i="2"/>
  <c r="P322" i="2"/>
  <c r="BI318" i="2"/>
  <c r="BH318" i="2"/>
  <c r="BG318" i="2"/>
  <c r="BF318" i="2"/>
  <c r="T318" i="2"/>
  <c r="R318" i="2"/>
  <c r="P318" i="2"/>
  <c r="BI314" i="2"/>
  <c r="BH314" i="2"/>
  <c r="BG314" i="2"/>
  <c r="BF314" i="2"/>
  <c r="T314" i="2"/>
  <c r="R314" i="2"/>
  <c r="P314" i="2"/>
  <c r="BI308" i="2"/>
  <c r="BH308" i="2"/>
  <c r="BG308" i="2"/>
  <c r="BF308" i="2"/>
  <c r="T308" i="2"/>
  <c r="R308" i="2"/>
  <c r="P308" i="2"/>
  <c r="BI302" i="2"/>
  <c r="BH302" i="2"/>
  <c r="BG302" i="2"/>
  <c r="BF302" i="2"/>
  <c r="T302" i="2"/>
  <c r="R302" i="2"/>
  <c r="P302" i="2"/>
  <c r="BI297" i="2"/>
  <c r="BH297" i="2"/>
  <c r="BG297" i="2"/>
  <c r="BF297" i="2"/>
  <c r="T297" i="2"/>
  <c r="R297" i="2"/>
  <c r="P297" i="2"/>
  <c r="BI294" i="2"/>
  <c r="BH294" i="2"/>
  <c r="BG294" i="2"/>
  <c r="BF294" i="2"/>
  <c r="T294" i="2"/>
  <c r="R294" i="2"/>
  <c r="P294" i="2"/>
  <c r="BI277" i="2"/>
  <c r="BH277" i="2"/>
  <c r="BG277" i="2"/>
  <c r="BF277" i="2"/>
  <c r="T277" i="2"/>
  <c r="R277" i="2"/>
  <c r="P277" i="2"/>
  <c r="BI274" i="2"/>
  <c r="BH274" i="2"/>
  <c r="BG274" i="2"/>
  <c r="BF274" i="2"/>
  <c r="T274" i="2"/>
  <c r="R274" i="2"/>
  <c r="P274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39" i="2"/>
  <c r="BH239" i="2"/>
  <c r="BG239" i="2"/>
  <c r="BF239" i="2"/>
  <c r="T239" i="2"/>
  <c r="R239" i="2"/>
  <c r="P239" i="2"/>
  <c r="BI234" i="2"/>
  <c r="BH234" i="2"/>
  <c r="BG234" i="2"/>
  <c r="BF234" i="2"/>
  <c r="T234" i="2"/>
  <c r="R234" i="2"/>
  <c r="P234" i="2"/>
  <c r="BI229" i="2"/>
  <c r="BH229" i="2"/>
  <c r="BG229" i="2"/>
  <c r="BF229" i="2"/>
  <c r="T229" i="2"/>
  <c r="R229" i="2"/>
  <c r="P229" i="2"/>
  <c r="BI225" i="2"/>
  <c r="BH225" i="2"/>
  <c r="BG225" i="2"/>
  <c r="BF225" i="2"/>
  <c r="T225" i="2"/>
  <c r="R225" i="2"/>
  <c r="P225" i="2"/>
  <c r="BI218" i="2"/>
  <c r="BH218" i="2"/>
  <c r="BG218" i="2"/>
  <c r="BF218" i="2"/>
  <c r="T218" i="2"/>
  <c r="R218" i="2"/>
  <c r="P218" i="2"/>
  <c r="BI211" i="2"/>
  <c r="BH211" i="2"/>
  <c r="BG211" i="2"/>
  <c r="BF211" i="2"/>
  <c r="T211" i="2"/>
  <c r="R211" i="2"/>
  <c r="P211" i="2"/>
  <c r="BI207" i="2"/>
  <c r="BH207" i="2"/>
  <c r="BG207" i="2"/>
  <c r="BF207" i="2"/>
  <c r="T207" i="2"/>
  <c r="R207" i="2"/>
  <c r="P207" i="2"/>
  <c r="BI201" i="2"/>
  <c r="BH201" i="2"/>
  <c r="BG201" i="2"/>
  <c r="BF201" i="2"/>
  <c r="T201" i="2"/>
  <c r="R201" i="2"/>
  <c r="P201" i="2"/>
  <c r="BI195" i="2"/>
  <c r="BH195" i="2"/>
  <c r="BG195" i="2"/>
  <c r="BF195" i="2"/>
  <c r="T195" i="2"/>
  <c r="R195" i="2"/>
  <c r="P195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3" i="2"/>
  <c r="BH183" i="2"/>
  <c r="BG183" i="2"/>
  <c r="BF183" i="2"/>
  <c r="T183" i="2"/>
  <c r="R183" i="2"/>
  <c r="P183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67" i="2"/>
  <c r="BH167" i="2"/>
  <c r="BG167" i="2"/>
  <c r="BF167" i="2"/>
  <c r="T167" i="2"/>
  <c r="R167" i="2"/>
  <c r="P167" i="2"/>
  <c r="BI162" i="2"/>
  <c r="BH162" i="2"/>
  <c r="BG162" i="2"/>
  <c r="BF162" i="2"/>
  <c r="T162" i="2"/>
  <c r="R162" i="2"/>
  <c r="P162" i="2"/>
  <c r="BI154" i="2"/>
  <c r="BH154" i="2"/>
  <c r="BG154" i="2"/>
  <c r="BF154" i="2"/>
  <c r="T154" i="2"/>
  <c r="R154" i="2"/>
  <c r="P154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92" i="2"/>
  <c r="J17" i="2"/>
  <c r="J12" i="2"/>
  <c r="J137" i="2"/>
  <c r="E7" i="2"/>
  <c r="E85" i="2" s="1"/>
  <c r="L90" i="1"/>
  <c r="AM90" i="1"/>
  <c r="AM89" i="1"/>
  <c r="L89" i="1"/>
  <c r="AM87" i="1"/>
  <c r="L87" i="1"/>
  <c r="L85" i="1"/>
  <c r="L84" i="1"/>
  <c r="J275" i="7"/>
  <c r="J271" i="7"/>
  <c r="BK268" i="7"/>
  <c r="BK265" i="7"/>
  <c r="J264" i="7"/>
  <c r="BK262" i="7"/>
  <c r="BK257" i="7"/>
  <c r="J254" i="7"/>
  <c r="J252" i="7"/>
  <c r="BK248" i="7"/>
  <c r="J246" i="7"/>
  <c r="BK244" i="7"/>
  <c r="BK242" i="7"/>
  <c r="BK238" i="7"/>
  <c r="BK224" i="7"/>
  <c r="J222" i="7"/>
  <c r="BK221" i="7"/>
  <c r="J218" i="7"/>
  <c r="BK217" i="7"/>
  <c r="BK209" i="7"/>
  <c r="BK206" i="7"/>
  <c r="J204" i="7"/>
  <c r="J202" i="7"/>
  <c r="BK200" i="7"/>
  <c r="BK199" i="7"/>
  <c r="BK196" i="7"/>
  <c r="J195" i="7"/>
  <c r="BK191" i="7"/>
  <c r="J187" i="7"/>
  <c r="BK182" i="7"/>
  <c r="BK178" i="7"/>
  <c r="BK175" i="7"/>
  <c r="J162" i="7"/>
  <c r="BK161" i="7"/>
  <c r="BK158" i="7"/>
  <c r="J149" i="7"/>
  <c r="BK144" i="7"/>
  <c r="J143" i="7"/>
  <c r="BK128" i="7"/>
  <c r="J191" i="6"/>
  <c r="BK190" i="6"/>
  <c r="BK184" i="6"/>
  <c r="J182" i="6"/>
  <c r="J177" i="6"/>
  <c r="J172" i="6"/>
  <c r="BK169" i="6"/>
  <c r="BK166" i="6"/>
  <c r="J164" i="6"/>
  <c r="BK161" i="6"/>
  <c r="BK151" i="6"/>
  <c r="BK149" i="6"/>
  <c r="J148" i="6"/>
  <c r="BK142" i="6"/>
  <c r="J136" i="6"/>
  <c r="BK132" i="6"/>
  <c r="BK130" i="6"/>
  <c r="J128" i="6"/>
  <c r="BK223" i="5"/>
  <c r="J222" i="5"/>
  <c r="J220" i="5"/>
  <c r="J218" i="5"/>
  <c r="BK216" i="5"/>
  <c r="BK215" i="5"/>
  <c r="J214" i="5"/>
  <c r="BK200" i="5"/>
  <c r="J197" i="5"/>
  <c r="BK194" i="5"/>
  <c r="J192" i="5"/>
  <c r="J190" i="5"/>
  <c r="J165" i="5"/>
  <c r="BK163" i="5"/>
  <c r="BK159" i="5"/>
  <c r="J156" i="5"/>
  <c r="J154" i="5"/>
  <c r="J152" i="5"/>
  <c r="BK148" i="5"/>
  <c r="BK145" i="5"/>
  <c r="BK139" i="5"/>
  <c r="BK131" i="5"/>
  <c r="J130" i="5"/>
  <c r="BK144" i="4"/>
  <c r="BK142" i="4"/>
  <c r="BK140" i="4"/>
  <c r="BK139" i="4"/>
  <c r="BK135" i="4"/>
  <c r="J134" i="4"/>
  <c r="BK126" i="4"/>
  <c r="J122" i="4"/>
  <c r="BK270" i="3"/>
  <c r="J265" i="3"/>
  <c r="J263" i="3"/>
  <c r="J261" i="3"/>
  <c r="J255" i="3"/>
  <c r="J254" i="3"/>
  <c r="BK251" i="3"/>
  <c r="BK248" i="3"/>
  <c r="J240" i="3"/>
  <c r="BK239" i="3"/>
  <c r="J231" i="3"/>
  <c r="J227" i="3"/>
  <c r="J223" i="3"/>
  <c r="J220" i="3"/>
  <c r="BK211" i="3"/>
  <c r="J210" i="3"/>
  <c r="J205" i="3"/>
  <c r="BK204" i="3"/>
  <c r="BK203" i="3"/>
  <c r="BK201" i="3"/>
  <c r="BK198" i="3"/>
  <c r="J197" i="3"/>
  <c r="J194" i="3"/>
  <c r="BK193" i="3"/>
  <c r="BK192" i="3"/>
  <c r="J189" i="3"/>
  <c r="J180" i="3"/>
  <c r="BK175" i="3"/>
  <c r="BK172" i="3"/>
  <c r="BK170" i="3"/>
  <c r="BK165" i="3"/>
  <c r="J162" i="3"/>
  <c r="BK158" i="3"/>
  <c r="BK151" i="3"/>
  <c r="J142" i="3"/>
  <c r="BK139" i="3"/>
  <c r="J136" i="3"/>
  <c r="BK974" i="2"/>
  <c r="J958" i="2"/>
  <c r="BK954" i="2"/>
  <c r="J947" i="2"/>
  <c r="J937" i="2"/>
  <c r="J934" i="2"/>
  <c r="BK926" i="2"/>
  <c r="BK920" i="2"/>
  <c r="BK913" i="2"/>
  <c r="J910" i="2"/>
  <c r="BK899" i="2"/>
  <c r="BK883" i="2"/>
  <c r="BK855" i="2"/>
  <c r="BK848" i="2"/>
  <c r="BK847" i="2"/>
  <c r="BK844" i="2"/>
  <c r="BK842" i="2"/>
  <c r="BK841" i="2"/>
  <c r="BK837" i="2"/>
  <c r="BK830" i="2"/>
  <c r="J823" i="2"/>
  <c r="J819" i="2"/>
  <c r="BK817" i="2"/>
  <c r="J811" i="2"/>
  <c r="BK794" i="2"/>
  <c r="J786" i="2"/>
  <c r="BK758" i="2"/>
  <c r="J744" i="2"/>
  <c r="J738" i="2"/>
  <c r="BK734" i="2"/>
  <c r="BK728" i="2"/>
  <c r="J720" i="2"/>
  <c r="BK717" i="2"/>
  <c r="J696" i="2"/>
  <c r="BK686" i="2"/>
  <c r="J683" i="2"/>
  <c r="BK671" i="2"/>
  <c r="J664" i="2"/>
  <c r="J660" i="2"/>
  <c r="BK651" i="2"/>
  <c r="J644" i="2"/>
  <c r="BK629" i="2"/>
  <c r="J628" i="2"/>
  <c r="BK625" i="2"/>
  <c r="BK616" i="2"/>
  <c r="BK614" i="2"/>
  <c r="BK602" i="2"/>
  <c r="J580" i="2"/>
  <c r="J575" i="2"/>
  <c r="BK573" i="2"/>
  <c r="BK570" i="2"/>
  <c r="J568" i="2"/>
  <c r="BK567" i="2"/>
  <c r="BK566" i="2"/>
  <c r="J564" i="2"/>
  <c r="BK562" i="2"/>
  <c r="J555" i="2"/>
  <c r="BK552" i="2"/>
  <c r="BK532" i="2"/>
  <c r="J520" i="2"/>
  <c r="J509" i="2"/>
  <c r="J493" i="2"/>
  <c r="BK490" i="2"/>
  <c r="BK484" i="2"/>
  <c r="J439" i="2"/>
  <c r="BK419" i="2"/>
  <c r="J401" i="2"/>
  <c r="J392" i="2"/>
  <c r="J375" i="2"/>
  <c r="J341" i="2"/>
  <c r="J330" i="2"/>
  <c r="BK322" i="2"/>
  <c r="BK314" i="2"/>
  <c r="BK297" i="2"/>
  <c r="BK253" i="2"/>
  <c r="J251" i="2"/>
  <c r="J249" i="2"/>
  <c r="J229" i="2"/>
  <c r="BK218" i="2"/>
  <c r="J195" i="2"/>
  <c r="J147" i="2"/>
  <c r="BK146" i="2"/>
  <c r="BK280" i="7"/>
  <c r="BK279" i="7"/>
  <c r="BK278" i="7"/>
  <c r="J276" i="7"/>
  <c r="J272" i="7"/>
  <c r="BK271" i="7"/>
  <c r="J270" i="7"/>
  <c r="BK260" i="7"/>
  <c r="J253" i="7"/>
  <c r="BK246" i="7"/>
  <c r="J244" i="7"/>
  <c r="J237" i="7"/>
  <c r="J234" i="7"/>
  <c r="BK231" i="7"/>
  <c r="BK230" i="7"/>
  <c r="J228" i="7"/>
  <c r="J226" i="7"/>
  <c r="BK223" i="7"/>
  <c r="BK214" i="7"/>
  <c r="BK212" i="7"/>
  <c r="BK211" i="7"/>
  <c r="J205" i="7"/>
  <c r="J203" i="7"/>
  <c r="J199" i="7"/>
  <c r="J197" i="7"/>
  <c r="J194" i="7"/>
  <c r="BK193" i="7"/>
  <c r="BK192" i="7"/>
  <c r="BK189" i="7"/>
  <c r="BK187" i="7"/>
  <c r="J181" i="7"/>
  <c r="J179" i="7"/>
  <c r="J176" i="7"/>
  <c r="J174" i="7"/>
  <c r="BK171" i="7"/>
  <c r="BK170" i="7"/>
  <c r="BK168" i="7"/>
  <c r="J166" i="7"/>
  <c r="BK165" i="7"/>
  <c r="J157" i="7"/>
  <c r="BK155" i="7"/>
  <c r="BK151" i="7"/>
  <c r="BK148" i="7"/>
  <c r="BK145" i="7"/>
  <c r="BK142" i="7"/>
  <c r="BK141" i="7"/>
  <c r="BK137" i="7"/>
  <c r="BK136" i="7"/>
  <c r="BK132" i="7"/>
  <c r="BK131" i="7"/>
  <c r="J130" i="7"/>
  <c r="BK191" i="6"/>
  <c r="BK187" i="6"/>
  <c r="BK185" i="6"/>
  <c r="J181" i="6"/>
  <c r="J176" i="6"/>
  <c r="J175" i="6"/>
  <c r="J174" i="6"/>
  <c r="BK171" i="6"/>
  <c r="BK170" i="6"/>
  <c r="J168" i="6"/>
  <c r="J166" i="6"/>
  <c r="BK165" i="6"/>
  <c r="BK159" i="6"/>
  <c r="BK156" i="6"/>
  <c r="J154" i="6"/>
  <c r="J150" i="6"/>
  <c r="BK147" i="6"/>
  <c r="J146" i="6"/>
  <c r="BK143" i="6"/>
  <c r="BK138" i="6"/>
  <c r="J135" i="6"/>
  <c r="BK133" i="6"/>
  <c r="J129" i="6"/>
  <c r="J127" i="6"/>
  <c r="J123" i="6"/>
  <c r="BK119" i="6"/>
  <c r="BK117" i="6"/>
  <c r="J227" i="5"/>
  <c r="J226" i="5"/>
  <c r="J223" i="5"/>
  <c r="BK222" i="5"/>
  <c r="J221" i="5"/>
  <c r="BK219" i="5"/>
  <c r="BK218" i="5"/>
  <c r="J212" i="5"/>
  <c r="BK210" i="5"/>
  <c r="J208" i="5"/>
  <c r="J206" i="5"/>
  <c r="BK205" i="5"/>
  <c r="J202" i="5"/>
  <c r="J200" i="5"/>
  <c r="BK197" i="5"/>
  <c r="BK192" i="5"/>
  <c r="J191" i="5"/>
  <c r="J184" i="5"/>
  <c r="BK183" i="5"/>
  <c r="J179" i="5"/>
  <c r="J178" i="5"/>
  <c r="J175" i="5"/>
  <c r="BK172" i="5"/>
  <c r="J171" i="5"/>
  <c r="BK161" i="5"/>
  <c r="J160" i="5"/>
  <c r="BK155" i="5"/>
  <c r="BK149" i="5"/>
  <c r="J144" i="5"/>
  <c r="J143" i="5"/>
  <c r="J141" i="5"/>
  <c r="BK135" i="5"/>
  <c r="J134" i="5"/>
  <c r="BK132" i="5"/>
  <c r="J129" i="5"/>
  <c r="J140" i="4"/>
  <c r="BK133" i="4"/>
  <c r="BK128" i="4"/>
  <c r="J126" i="4"/>
  <c r="J123" i="4"/>
  <c r="J121" i="4"/>
  <c r="J270" i="3"/>
  <c r="J264" i="3"/>
  <c r="J262" i="3"/>
  <c r="J256" i="3"/>
  <c r="J253" i="3"/>
  <c r="BK249" i="3"/>
  <c r="J247" i="3"/>
  <c r="J242" i="3"/>
  <c r="BK240" i="3"/>
  <c r="J237" i="3"/>
  <c r="BK236" i="3"/>
  <c r="BK233" i="3"/>
  <c r="BK231" i="3"/>
  <c r="BK229" i="3"/>
  <c r="J222" i="3"/>
  <c r="J221" i="3"/>
  <c r="BK218" i="3"/>
  <c r="BK217" i="3"/>
  <c r="J216" i="3"/>
  <c r="J214" i="3"/>
  <c r="J207" i="3"/>
  <c r="J200" i="3"/>
  <c r="J195" i="3"/>
  <c r="BK190" i="3"/>
  <c r="BK184" i="3"/>
  <c r="J182" i="3"/>
  <c r="BK178" i="3"/>
  <c r="BK176" i="3"/>
  <c r="BK174" i="3"/>
  <c r="J172" i="3"/>
  <c r="J170" i="3"/>
  <c r="J169" i="3"/>
  <c r="BK167" i="3"/>
  <c r="J166" i="3"/>
  <c r="J164" i="3"/>
  <c r="BK162" i="3"/>
  <c r="BK161" i="3"/>
  <c r="J159" i="3"/>
  <c r="BK157" i="3"/>
  <c r="J152" i="3"/>
  <c r="J151" i="3"/>
  <c r="BK145" i="3"/>
  <c r="BK141" i="3"/>
  <c r="BK133" i="3"/>
  <c r="BK132" i="3"/>
  <c r="J983" i="2"/>
  <c r="BK976" i="2"/>
  <c r="J949" i="2"/>
  <c r="BK941" i="2"/>
  <c r="BK937" i="2"/>
  <c r="J931" i="2"/>
  <c r="J923" i="2"/>
  <c r="J920" i="2"/>
  <c r="J915" i="2"/>
  <c r="BK903" i="2"/>
  <c r="J865" i="2"/>
  <c r="BK850" i="2"/>
  <c r="J847" i="2"/>
  <c r="BK846" i="2"/>
  <c r="J843" i="2"/>
  <c r="J835" i="2"/>
  <c r="J834" i="2"/>
  <c r="BK833" i="2"/>
  <c r="J827" i="2"/>
  <c r="J825" i="2"/>
  <c r="J820" i="2"/>
  <c r="J806" i="2"/>
  <c r="J802" i="2"/>
  <c r="BK796" i="2"/>
  <c r="J788" i="2"/>
  <c r="BK766" i="2"/>
  <c r="J752" i="2"/>
  <c r="J722" i="2"/>
  <c r="BK715" i="2"/>
  <c r="BK711" i="2"/>
  <c r="BK709" i="2"/>
  <c r="J703" i="2"/>
  <c r="J699" i="2"/>
  <c r="BK693" i="2"/>
  <c r="J689" i="2"/>
  <c r="BK683" i="2"/>
  <c r="BK657" i="2"/>
  <c r="BK649" i="2"/>
  <c r="BK635" i="2"/>
  <c r="J629" i="2"/>
  <c r="BK604" i="2"/>
  <c r="J574" i="2"/>
  <c r="J573" i="2"/>
  <c r="J570" i="2"/>
  <c r="BK568" i="2"/>
  <c r="BK565" i="2"/>
  <c r="BK561" i="2"/>
  <c r="BK559" i="2"/>
  <c r="BK550" i="2"/>
  <c r="J547" i="2"/>
  <c r="J537" i="2"/>
  <c r="J534" i="2"/>
  <c r="J528" i="2"/>
  <c r="J526" i="2"/>
  <c r="BK517" i="2"/>
  <c r="J516" i="2"/>
  <c r="J490" i="2"/>
  <c r="J484" i="2"/>
  <c r="J478" i="2"/>
  <c r="J466" i="2"/>
  <c r="BK439" i="2"/>
  <c r="J416" i="2"/>
  <c r="BK401" i="2"/>
  <c r="BK398" i="2"/>
  <c r="J391" i="2"/>
  <c r="BK390" i="2"/>
  <c r="J389" i="2"/>
  <c r="J379" i="2"/>
  <c r="J361" i="2"/>
  <c r="J335" i="2"/>
  <c r="BK330" i="2"/>
  <c r="BK294" i="2"/>
  <c r="BK277" i="2"/>
  <c r="BK274" i="2"/>
  <c r="J247" i="2"/>
  <c r="J246" i="2"/>
  <c r="J239" i="2"/>
  <c r="BK234" i="2"/>
  <c r="BK211" i="2"/>
  <c r="BK195" i="2"/>
  <c r="BK187" i="2"/>
  <c r="J183" i="2"/>
  <c r="J173" i="2"/>
  <c r="BK131" i="8"/>
  <c r="BK129" i="8"/>
  <c r="J129" i="8"/>
  <c r="BK127" i="8"/>
  <c r="J127" i="8"/>
  <c r="BK125" i="8"/>
  <c r="J125" i="8"/>
  <c r="J274" i="7"/>
  <c r="J261" i="7"/>
  <c r="J259" i="7"/>
  <c r="BK256" i="7"/>
  <c r="BK255" i="7"/>
  <c r="BK249" i="7"/>
  <c r="J248" i="7"/>
  <c r="J245" i="7"/>
  <c r="BK240" i="7"/>
  <c r="BK239" i="7"/>
  <c r="BK237" i="7"/>
  <c r="BK236" i="7"/>
  <c r="BK234" i="7"/>
  <c r="J233" i="7"/>
  <c r="J229" i="7"/>
  <c r="BK220" i="7"/>
  <c r="J219" i="7"/>
  <c r="J217" i="7"/>
  <c r="J216" i="7"/>
  <c r="J209" i="7"/>
  <c r="J208" i="7"/>
  <c r="J207" i="7"/>
  <c r="BK205" i="7"/>
  <c r="J201" i="7"/>
  <c r="BK197" i="7"/>
  <c r="J192" i="7"/>
  <c r="J190" i="7"/>
  <c r="J189" i="7"/>
  <c r="J186" i="7"/>
  <c r="J185" i="7"/>
  <c r="BK184" i="7"/>
  <c r="BK183" i="7"/>
  <c r="BK177" i="7"/>
  <c r="BK176" i="7"/>
  <c r="BK172" i="7"/>
  <c r="J169" i="7"/>
  <c r="J168" i="7"/>
  <c r="J163" i="7"/>
  <c r="BK157" i="7"/>
  <c r="J156" i="7"/>
  <c r="J155" i="7"/>
  <c r="J154" i="7"/>
  <c r="J146" i="7"/>
  <c r="J142" i="7"/>
  <c r="BK138" i="7"/>
  <c r="J134" i="7"/>
  <c r="J133" i="7"/>
  <c r="BK125" i="7"/>
  <c r="J124" i="7"/>
  <c r="J190" i="6"/>
  <c r="J189" i="6"/>
  <c r="J187" i="6"/>
  <c r="J183" i="6"/>
  <c r="BK179" i="6"/>
  <c r="BK177" i="6"/>
  <c r="J173" i="6"/>
  <c r="J170" i="6"/>
  <c r="J167" i="6"/>
  <c r="BK163" i="6"/>
  <c r="BK158" i="6"/>
  <c r="J157" i="6"/>
  <c r="J156" i="6"/>
  <c r="BK154" i="6"/>
  <c r="J151" i="6"/>
  <c r="BK144" i="6"/>
  <c r="J142" i="6"/>
  <c r="BK140" i="6"/>
  <c r="J139" i="6"/>
  <c r="J137" i="6"/>
  <c r="BK134" i="6"/>
  <c r="J132" i="6"/>
  <c r="BK129" i="6"/>
  <c r="BK126" i="6"/>
  <c r="J125" i="6"/>
  <c r="J120" i="6"/>
  <c r="J118" i="6"/>
  <c r="J117" i="6"/>
  <c r="BK227" i="5"/>
  <c r="BK226" i="5"/>
  <c r="BK220" i="5"/>
  <c r="BK217" i="5"/>
  <c r="J215" i="5"/>
  <c r="BK214" i="5"/>
  <c r="BK211" i="5"/>
  <c r="BK207" i="5"/>
  <c r="J205" i="5"/>
  <c r="J204" i="5"/>
  <c r="J203" i="5"/>
  <c r="BK202" i="5"/>
  <c r="BK201" i="5"/>
  <c r="BK199" i="5"/>
  <c r="J196" i="5"/>
  <c r="BK190" i="5"/>
  <c r="BK188" i="5"/>
  <c r="J187" i="5"/>
  <c r="BK184" i="5"/>
  <c r="BK181" i="5"/>
  <c r="J170" i="5"/>
  <c r="BK169" i="5"/>
  <c r="J166" i="5"/>
  <c r="BK165" i="5"/>
  <c r="BK162" i="5"/>
  <c r="J157" i="5"/>
  <c r="J155" i="5"/>
  <c r="BK152" i="5"/>
  <c r="BK151" i="5"/>
  <c r="J146" i="5"/>
  <c r="J145" i="5"/>
  <c r="BK143" i="5"/>
  <c r="BK141" i="5"/>
  <c r="J138" i="5"/>
  <c r="J137" i="5"/>
  <c r="BK134" i="5"/>
  <c r="J133" i="5"/>
  <c r="BK130" i="5"/>
  <c r="BK126" i="5"/>
  <c r="J144" i="4"/>
  <c r="BK143" i="4"/>
  <c r="BK136" i="4"/>
  <c r="J133" i="4"/>
  <c r="BK132" i="4"/>
  <c r="J131" i="4"/>
  <c r="BK129" i="4"/>
  <c r="BK127" i="4"/>
  <c r="BK125" i="4"/>
  <c r="BK123" i="4"/>
  <c r="BK121" i="4"/>
  <c r="J259" i="3"/>
  <c r="BK256" i="3"/>
  <c r="BK254" i="3"/>
  <c r="J249" i="3"/>
  <c r="J248" i="3"/>
  <c r="BK238" i="3"/>
  <c r="BK237" i="3"/>
  <c r="J234" i="3"/>
  <c r="J232" i="3"/>
  <c r="BK227" i="3"/>
  <c r="J226" i="3"/>
  <c r="BK223" i="3"/>
  <c r="BK221" i="3"/>
  <c r="BK220" i="3"/>
  <c r="J217" i="3"/>
  <c r="J215" i="3"/>
  <c r="BK207" i="3"/>
  <c r="BK202" i="3"/>
  <c r="J199" i="3"/>
  <c r="BK188" i="3"/>
  <c r="J185" i="3"/>
  <c r="BK181" i="3"/>
  <c r="BK179" i="3"/>
  <c r="J175" i="3"/>
  <c r="BK168" i="3"/>
  <c r="BK164" i="3"/>
  <c r="J160" i="3"/>
  <c r="BK159" i="3"/>
  <c r="BK152" i="3"/>
  <c r="J148" i="3"/>
  <c r="J145" i="3"/>
  <c r="BK142" i="3"/>
  <c r="J140" i="3"/>
  <c r="J139" i="3"/>
  <c r="J133" i="3"/>
  <c r="BK1003" i="2"/>
  <c r="J974" i="2"/>
  <c r="BK951" i="2"/>
  <c r="BK949" i="2"/>
  <c r="BK918" i="2"/>
  <c r="J913" i="2"/>
  <c r="J908" i="2"/>
  <c r="J861" i="2"/>
  <c r="BK852" i="2"/>
  <c r="BK851" i="2"/>
  <c r="J850" i="2"/>
  <c r="BK849" i="2"/>
  <c r="BK845" i="2"/>
  <c r="BK840" i="2"/>
  <c r="J837" i="2"/>
  <c r="BK834" i="2"/>
  <c r="J832" i="2"/>
  <c r="BK829" i="2"/>
  <c r="J826" i="2"/>
  <c r="J817" i="2"/>
  <c r="BK811" i="2"/>
  <c r="BK809" i="2"/>
  <c r="BK806" i="2"/>
  <c r="J803" i="2"/>
  <c r="J794" i="2"/>
  <c r="BK788" i="2"/>
  <c r="BK786" i="2"/>
  <c r="BK772" i="2"/>
  <c r="J758" i="2"/>
  <c r="BK750" i="2"/>
  <c r="J728" i="2"/>
  <c r="J719" i="2"/>
  <c r="J715" i="2"/>
  <c r="J711" i="2"/>
  <c r="BK704" i="2"/>
  <c r="J686" i="2"/>
  <c r="BK675" i="2"/>
  <c r="J671" i="2"/>
  <c r="BK653" i="2"/>
  <c r="J635" i="2"/>
  <c r="BK632" i="2"/>
  <c r="BK621" i="2"/>
  <c r="BK612" i="2"/>
  <c r="BK606" i="2"/>
  <c r="BK596" i="2"/>
  <c r="BK591" i="2"/>
  <c r="J589" i="2"/>
  <c r="BK575" i="2"/>
  <c r="J572" i="2"/>
  <c r="J571" i="2"/>
  <c r="J569" i="2"/>
  <c r="J565" i="2"/>
  <c r="BK560" i="2"/>
  <c r="BK555" i="2"/>
  <c r="BK547" i="2"/>
  <c r="BK541" i="2"/>
  <c r="BK537" i="2"/>
  <c r="J532" i="2"/>
  <c r="BK523" i="2"/>
  <c r="BK487" i="2"/>
  <c r="J481" i="2"/>
  <c r="J469" i="2"/>
  <c r="J459" i="2"/>
  <c r="BK416" i="2"/>
  <c r="BK413" i="2"/>
  <c r="J407" i="2"/>
  <c r="BK404" i="2"/>
  <c r="BK391" i="2"/>
  <c r="BK389" i="2"/>
  <c r="BK341" i="2"/>
  <c r="J322" i="2"/>
  <c r="BK302" i="2"/>
  <c r="BK258" i="2"/>
  <c r="J256" i="2"/>
  <c r="BK252" i="2"/>
  <c r="BK250" i="2"/>
  <c r="BK248" i="2"/>
  <c r="BK247" i="2"/>
  <c r="J245" i="2"/>
  <c r="J234" i="2"/>
  <c r="BK229" i="2"/>
  <c r="J225" i="2"/>
  <c r="BK201" i="2"/>
  <c r="J188" i="2"/>
  <c r="J187" i="2"/>
  <c r="J178" i="2"/>
  <c r="BK175" i="2"/>
  <c r="BK173" i="2"/>
  <c r="BK167" i="2"/>
  <c r="J162" i="2"/>
  <c r="BK147" i="2"/>
  <c r="J146" i="2"/>
  <c r="J131" i="8"/>
  <c r="J280" i="7"/>
  <c r="J279" i="7"/>
  <c r="J278" i="7"/>
  <c r="BK277" i="7"/>
  <c r="BK273" i="7"/>
  <c r="BK270" i="7"/>
  <c r="J267" i="7"/>
  <c r="J266" i="7"/>
  <c r="J265" i="7"/>
  <c r="J263" i="7"/>
  <c r="J260" i="7"/>
  <c r="J258" i="7"/>
  <c r="J257" i="7"/>
  <c r="BK251" i="7"/>
  <c r="BK250" i="7"/>
  <c r="J247" i="7"/>
  <c r="BK241" i="7"/>
  <c r="J238" i="7"/>
  <c r="BK235" i="7"/>
  <c r="BK233" i="7"/>
  <c r="J231" i="7"/>
  <c r="J227" i="7"/>
  <c r="J225" i="7"/>
  <c r="J223" i="7"/>
  <c r="J220" i="7"/>
  <c r="BK219" i="7"/>
  <c r="BK215" i="7"/>
  <c r="BK213" i="7"/>
  <c r="J206" i="7"/>
  <c r="BK203" i="7"/>
  <c r="BK202" i="7"/>
  <c r="BK198" i="7"/>
  <c r="J196" i="7"/>
  <c r="J193" i="7"/>
  <c r="BK186" i="7"/>
  <c r="BK185" i="7"/>
  <c r="J183" i="7"/>
  <c r="J180" i="7"/>
  <c r="BK174" i="7"/>
  <c r="BK173" i="7"/>
  <c r="J172" i="7"/>
  <c r="J170" i="7"/>
  <c r="BK167" i="7"/>
  <c r="BK160" i="7"/>
  <c r="BK159" i="7"/>
  <c r="BK154" i="7"/>
  <c r="J153" i="7"/>
  <c r="BK149" i="7"/>
  <c r="BK139" i="7"/>
  <c r="J135" i="7"/>
  <c r="J132" i="7"/>
  <c r="J131" i="7"/>
  <c r="BK126" i="7"/>
  <c r="BK124" i="7"/>
  <c r="BK192" i="6"/>
  <c r="J192" i="6"/>
  <c r="J188" i="6"/>
  <c r="BK186" i="6"/>
  <c r="BK183" i="6"/>
  <c r="BK182" i="6"/>
  <c r="BK180" i="6"/>
  <c r="J179" i="6"/>
  <c r="J178" i="6"/>
  <c r="BK176" i="6"/>
  <c r="BK174" i="6"/>
  <c r="BK173" i="6"/>
  <c r="J171" i="6"/>
  <c r="J169" i="6"/>
  <c r="J165" i="6"/>
  <c r="BK164" i="6"/>
  <c r="BK162" i="6"/>
  <c r="J159" i="6"/>
  <c r="J158" i="6"/>
  <c r="BK155" i="6"/>
  <c r="BK148" i="6"/>
  <c r="J147" i="6"/>
  <c r="BK146" i="6"/>
  <c r="J143" i="6"/>
  <c r="BK139" i="6"/>
  <c r="BK137" i="6"/>
  <c r="BK136" i="6"/>
  <c r="BK135" i="6"/>
  <c r="J131" i="6"/>
  <c r="J130" i="6"/>
  <c r="BK127" i="6"/>
  <c r="BK124" i="6"/>
  <c r="BK123" i="6"/>
  <c r="BK121" i="6"/>
  <c r="BK120" i="6"/>
  <c r="BK221" i="5"/>
  <c r="J219" i="5"/>
  <c r="J217" i="5"/>
  <c r="J216" i="5"/>
  <c r="J213" i="5"/>
  <c r="BK212" i="5"/>
  <c r="J211" i="5"/>
  <c r="BK208" i="5"/>
  <c r="J207" i="5"/>
  <c r="BK203" i="5"/>
  <c r="J195" i="5"/>
  <c r="BK193" i="5"/>
  <c r="BK191" i="5"/>
  <c r="J188" i="5"/>
  <c r="BK187" i="5"/>
  <c r="BK186" i="5"/>
  <c r="J181" i="5"/>
  <c r="J180" i="5"/>
  <c r="J169" i="5"/>
  <c r="BK167" i="5"/>
  <c r="J164" i="5"/>
  <c r="J163" i="5"/>
  <c r="J161" i="5"/>
  <c r="J159" i="5"/>
  <c r="BK156" i="5"/>
  <c r="BK153" i="5"/>
  <c r="BK146" i="5"/>
  <c r="J142" i="5"/>
  <c r="J139" i="5"/>
  <c r="BK136" i="5"/>
  <c r="BK133" i="5"/>
  <c r="J131" i="5"/>
  <c r="J138" i="4"/>
  <c r="BK134" i="4"/>
  <c r="J129" i="4"/>
  <c r="J127" i="4"/>
  <c r="BK120" i="4"/>
  <c r="J269" i="3"/>
  <c r="BK268" i="3"/>
  <c r="BK264" i="3"/>
  <c r="BK263" i="3"/>
  <c r="J258" i="3"/>
  <c r="J251" i="3"/>
  <c r="J250" i="3"/>
  <c r="BK247" i="3"/>
  <c r="J244" i="3"/>
  <c r="J235" i="3"/>
  <c r="J233" i="3"/>
  <c r="J228" i="3"/>
  <c r="BK226" i="3"/>
  <c r="BK225" i="3"/>
  <c r="J219" i="3"/>
  <c r="BK212" i="3"/>
  <c r="BK210" i="3"/>
  <c r="J209" i="3"/>
  <c r="BK197" i="3"/>
  <c r="J193" i="3"/>
  <c r="J186" i="3"/>
  <c r="BK185" i="3"/>
  <c r="BK183" i="3"/>
  <c r="BK182" i="3"/>
  <c r="J178" i="3"/>
  <c r="J176" i="3"/>
  <c r="BK169" i="3"/>
  <c r="J168" i="3"/>
  <c r="J157" i="3"/>
  <c r="BK155" i="3"/>
  <c r="J141" i="3"/>
  <c r="BK136" i="3"/>
  <c r="J905" i="2"/>
  <c r="J903" i="2"/>
  <c r="J899" i="2"/>
  <c r="BK861" i="2"/>
  <c r="J858" i="2"/>
  <c r="J852" i="2"/>
  <c r="J844" i="2"/>
  <c r="BK843" i="2"/>
  <c r="BK839" i="2"/>
  <c r="BK835" i="2"/>
  <c r="BK831" i="2"/>
  <c r="J828" i="2"/>
  <c r="BK823" i="2"/>
  <c r="BK819" i="2"/>
  <c r="J809" i="2"/>
  <c r="J797" i="2"/>
  <c r="J792" i="2"/>
  <c r="J772" i="2"/>
  <c r="J756" i="2"/>
  <c r="J755" i="2"/>
  <c r="BK744" i="2"/>
  <c r="BK720" i="2"/>
  <c r="BK719" i="2"/>
  <c r="J717" i="2"/>
  <c r="J709" i="2"/>
  <c r="BK706" i="2"/>
  <c r="J704" i="2"/>
  <c r="BK680" i="2"/>
  <c r="BK678" i="2"/>
  <c r="J675" i="2"/>
  <c r="J668" i="2"/>
  <c r="BK660" i="2"/>
  <c r="J651" i="2"/>
  <c r="BK644" i="2"/>
  <c r="BK627" i="2"/>
  <c r="BK620" i="2"/>
  <c r="J616" i="2"/>
  <c r="J614" i="2"/>
  <c r="BK609" i="2"/>
  <c r="J604" i="2"/>
  <c r="J602" i="2"/>
  <c r="BK594" i="2"/>
  <c r="BK583" i="2"/>
  <c r="J578" i="2"/>
  <c r="J577" i="2"/>
  <c r="BK574" i="2"/>
  <c r="J551" i="2"/>
  <c r="J550" i="2"/>
  <c r="J544" i="2"/>
  <c r="BK520" i="2"/>
  <c r="J517" i="2"/>
  <c r="BK516" i="2"/>
  <c r="J512" i="2"/>
  <c r="BK509" i="2"/>
  <c r="J506" i="2"/>
  <c r="BK502" i="2"/>
  <c r="BK481" i="2"/>
  <c r="J476" i="2"/>
  <c r="BK473" i="2"/>
  <c r="BK466" i="2"/>
  <c r="BK463" i="2"/>
  <c r="BK459" i="2"/>
  <c r="J413" i="2"/>
  <c r="J404" i="2"/>
  <c r="BK379" i="2"/>
  <c r="BK375" i="2"/>
  <c r="J365" i="2"/>
  <c r="BK335" i="2"/>
  <c r="J308" i="2"/>
  <c r="J302" i="2"/>
  <c r="J294" i="2"/>
  <c r="J277" i="2"/>
  <c r="J274" i="2"/>
  <c r="BK256" i="2"/>
  <c r="J252" i="2"/>
  <c r="BK249" i="2"/>
  <c r="BK246" i="2"/>
  <c r="BK239" i="2"/>
  <c r="BK207" i="2"/>
  <c r="J201" i="2"/>
  <c r="BK188" i="2"/>
  <c r="BK178" i="2"/>
  <c r="J174" i="2"/>
  <c r="BK172" i="2"/>
  <c r="BK148" i="2"/>
  <c r="AS94" i="1"/>
  <c r="J277" i="7"/>
  <c r="BK276" i="7"/>
  <c r="BK274" i="7"/>
  <c r="J273" i="7"/>
  <c r="BK272" i="7"/>
  <c r="J269" i="7"/>
  <c r="BK267" i="7"/>
  <c r="BK263" i="7"/>
  <c r="J262" i="7"/>
  <c r="BK259" i="7"/>
  <c r="BK258" i="7"/>
  <c r="J256" i="7"/>
  <c r="BK254" i="7"/>
  <c r="BK253" i="7"/>
  <c r="J251" i="7"/>
  <c r="J250" i="7"/>
  <c r="J249" i="7"/>
  <c r="J243" i="7"/>
  <c r="J242" i="7"/>
  <c r="J240" i="7"/>
  <c r="J239" i="7"/>
  <c r="J236" i="7"/>
  <c r="J235" i="7"/>
  <c r="BK232" i="7"/>
  <c r="J230" i="7"/>
  <c r="BK225" i="7"/>
  <c r="BK222" i="7"/>
  <c r="BK216" i="7"/>
  <c r="J212" i="7"/>
  <c r="J211" i="7"/>
  <c r="J210" i="7"/>
  <c r="BK208" i="7"/>
  <c r="BK204" i="7"/>
  <c r="BK201" i="7"/>
  <c r="BK188" i="7"/>
  <c r="BK180" i="7"/>
  <c r="J178" i="7"/>
  <c r="J177" i="7"/>
  <c r="J173" i="7"/>
  <c r="BK169" i="7"/>
  <c r="J167" i="7"/>
  <c r="J165" i="7"/>
  <c r="BK162" i="7"/>
  <c r="J161" i="7"/>
  <c r="J160" i="7"/>
  <c r="J158" i="7"/>
  <c r="BK156" i="7"/>
  <c r="BK153" i="7"/>
  <c r="J148" i="7"/>
  <c r="J145" i="7"/>
  <c r="J144" i="7"/>
  <c r="J141" i="7"/>
  <c r="BK140" i="7"/>
  <c r="J139" i="7"/>
  <c r="J136" i="7"/>
  <c r="BK135" i="7"/>
  <c r="BK134" i="7"/>
  <c r="BK133" i="7"/>
  <c r="BK130" i="7"/>
  <c r="J129" i="7"/>
  <c r="J127" i="7"/>
  <c r="J126" i="7"/>
  <c r="BK188" i="6"/>
  <c r="J186" i="6"/>
  <c r="J185" i="6"/>
  <c r="J184" i="6"/>
  <c r="BK181" i="6"/>
  <c r="J180" i="6"/>
  <c r="BK178" i="6"/>
  <c r="BK175" i="6"/>
  <c r="BK172" i="6"/>
  <c r="J163" i="6"/>
  <c r="J162" i="6"/>
  <c r="J161" i="6"/>
  <c r="J160" i="6"/>
  <c r="J153" i="6"/>
  <c r="BK152" i="6"/>
  <c r="BK150" i="6"/>
  <c r="BK145" i="6"/>
  <c r="BK141" i="6"/>
  <c r="J140" i="6"/>
  <c r="J138" i="6"/>
  <c r="J134" i="6"/>
  <c r="J133" i="6"/>
  <c r="BK131" i="6"/>
  <c r="BK128" i="6"/>
  <c r="J126" i="6"/>
  <c r="BK125" i="6"/>
  <c r="J124" i="6"/>
  <c r="J122" i="6"/>
  <c r="J119" i="6"/>
  <c r="BK213" i="5"/>
  <c r="J210" i="5"/>
  <c r="BK206" i="5"/>
  <c r="BK204" i="5"/>
  <c r="J199" i="5"/>
  <c r="BK198" i="5"/>
  <c r="BK196" i="5"/>
  <c r="BK195" i="5"/>
  <c r="J194" i="5"/>
  <c r="J193" i="5"/>
  <c r="J189" i="5"/>
  <c r="J183" i="5"/>
  <c r="J182" i="5"/>
  <c r="BK170" i="5"/>
  <c r="J168" i="5"/>
  <c r="J167" i="5"/>
  <c r="BK164" i="5"/>
  <c r="BK160" i="5"/>
  <c r="J151" i="5"/>
  <c r="J150" i="5"/>
  <c r="BK144" i="5"/>
  <c r="BK137" i="5"/>
  <c r="J143" i="4"/>
  <c r="J141" i="4"/>
  <c r="BK131" i="4"/>
  <c r="J130" i="4"/>
  <c r="BK124" i="4"/>
  <c r="J120" i="4"/>
  <c r="BK269" i="3"/>
  <c r="J266" i="3"/>
  <c r="BK261" i="3"/>
  <c r="BK258" i="3"/>
  <c r="BK253" i="3"/>
  <c r="BK244" i="3"/>
  <c r="J243" i="3"/>
  <c r="BK242" i="3"/>
  <c r="J239" i="3"/>
  <c r="J238" i="3"/>
  <c r="J236" i="3"/>
  <c r="BK235" i="3"/>
  <c r="BK234" i="3"/>
  <c r="BK228" i="3"/>
  <c r="J225" i="3"/>
  <c r="J224" i="3"/>
  <c r="BK215" i="3"/>
  <c r="BK213" i="3"/>
  <c r="J212" i="3"/>
  <c r="J211" i="3"/>
  <c r="J208" i="3"/>
  <c r="BK206" i="3"/>
  <c r="J204" i="3"/>
  <c r="BK199" i="3"/>
  <c r="J196" i="3"/>
  <c r="BK194" i="3"/>
  <c r="BK191" i="3"/>
  <c r="J188" i="3"/>
  <c r="J184" i="3"/>
  <c r="J181" i="3"/>
  <c r="BK177" i="3"/>
  <c r="BK173" i="3"/>
  <c r="BK171" i="3"/>
  <c r="J167" i="3"/>
  <c r="BK166" i="3"/>
  <c r="J165" i="3"/>
  <c r="BK160" i="3"/>
  <c r="J158" i="3"/>
  <c r="J155" i="3"/>
  <c r="J132" i="3"/>
  <c r="J1003" i="2"/>
  <c r="J976" i="2"/>
  <c r="BK972" i="2"/>
  <c r="BK958" i="2"/>
  <c r="J951" i="2"/>
  <c r="BK947" i="2"/>
  <c r="BK943" i="2"/>
  <c r="J943" i="2"/>
  <c r="BK931" i="2"/>
  <c r="J929" i="2"/>
  <c r="BK910" i="2"/>
  <c r="BK908" i="2"/>
  <c r="J883" i="2"/>
  <c r="BK865" i="2"/>
  <c r="BK858" i="2"/>
  <c r="BK853" i="2"/>
  <c r="J851" i="2"/>
  <c r="J845" i="2"/>
  <c r="J840" i="2"/>
  <c r="J836" i="2"/>
  <c r="J833" i="2"/>
  <c r="J830" i="2"/>
  <c r="J829" i="2"/>
  <c r="BK828" i="2"/>
  <c r="BK827" i="2"/>
  <c r="BK826" i="2"/>
  <c r="BK803" i="2"/>
  <c r="BK797" i="2"/>
  <c r="J796" i="2"/>
  <c r="J766" i="2"/>
  <c r="BK756" i="2"/>
  <c r="J750" i="2"/>
  <c r="J731" i="2"/>
  <c r="BK722" i="2"/>
  <c r="J706" i="2"/>
  <c r="BK703" i="2"/>
  <c r="BK689" i="2"/>
  <c r="J678" i="2"/>
  <c r="BK668" i="2"/>
  <c r="J657" i="2"/>
  <c r="J653" i="2"/>
  <c r="J639" i="2"/>
  <c r="J632" i="2"/>
  <c r="J625" i="2"/>
  <c r="J609" i="2"/>
  <c r="J606" i="2"/>
  <c r="J596" i="2"/>
  <c r="J591" i="2"/>
  <c r="BK580" i="2"/>
  <c r="BK577" i="2"/>
  <c r="BK569" i="2"/>
  <c r="J566" i="2"/>
  <c r="BK564" i="2"/>
  <c r="J563" i="2"/>
  <c r="J561" i="2"/>
  <c r="J559" i="2"/>
  <c r="J552" i="2"/>
  <c r="BK551" i="2"/>
  <c r="BK544" i="2"/>
  <c r="J523" i="2"/>
  <c r="BK512" i="2"/>
  <c r="BK506" i="2"/>
  <c r="J496" i="2"/>
  <c r="BK476" i="2"/>
  <c r="J473" i="2"/>
  <c r="BK469" i="2"/>
  <c r="J419" i="2"/>
  <c r="BK410" i="2"/>
  <c r="BK395" i="2"/>
  <c r="J390" i="2"/>
  <c r="J351" i="2"/>
  <c r="J318" i="2"/>
  <c r="BK308" i="2"/>
  <c r="J297" i="2"/>
  <c r="J253" i="2"/>
  <c r="BK251" i="2"/>
  <c r="BK245" i="2"/>
  <c r="BK225" i="2"/>
  <c r="J218" i="2"/>
  <c r="J211" i="2"/>
  <c r="J207" i="2"/>
  <c r="BK183" i="2"/>
  <c r="J172" i="2"/>
  <c r="BK154" i="2"/>
  <c r="J148" i="2"/>
  <c r="BK133" i="8"/>
  <c r="J133" i="8"/>
  <c r="BK275" i="7"/>
  <c r="BK269" i="7"/>
  <c r="J268" i="7"/>
  <c r="BK266" i="7"/>
  <c r="BK264" i="7"/>
  <c r="BK261" i="7"/>
  <c r="J255" i="7"/>
  <c r="BK252" i="7"/>
  <c r="BK247" i="7"/>
  <c r="BK245" i="7"/>
  <c r="BK243" i="7"/>
  <c r="J241" i="7"/>
  <c r="J232" i="7"/>
  <c r="BK229" i="7"/>
  <c r="BK228" i="7"/>
  <c r="BK227" i="7"/>
  <c r="BK226" i="7"/>
  <c r="J224" i="7"/>
  <c r="J221" i="7"/>
  <c r="BK218" i="7"/>
  <c r="J215" i="7"/>
  <c r="J214" i="7"/>
  <c r="J213" i="7"/>
  <c r="BK210" i="7"/>
  <c r="BK207" i="7"/>
  <c r="J200" i="7"/>
  <c r="J198" i="7"/>
  <c r="BK195" i="7"/>
  <c r="BK194" i="7"/>
  <c r="J191" i="7"/>
  <c r="BK190" i="7"/>
  <c r="J188" i="7"/>
  <c r="J184" i="7"/>
  <c r="J182" i="7"/>
  <c r="BK181" i="7"/>
  <c r="BK179" i="7"/>
  <c r="J175" i="7"/>
  <c r="J171" i="7"/>
  <c r="BK166" i="7"/>
  <c r="BK163" i="7"/>
  <c r="J159" i="7"/>
  <c r="J151" i="7"/>
  <c r="BK146" i="7"/>
  <c r="BK143" i="7"/>
  <c r="J140" i="7"/>
  <c r="J138" i="7"/>
  <c r="J137" i="7"/>
  <c r="BK129" i="7"/>
  <c r="J128" i="7"/>
  <c r="BK127" i="7"/>
  <c r="J125" i="7"/>
  <c r="BK189" i="6"/>
  <c r="BK168" i="6"/>
  <c r="BK167" i="6"/>
  <c r="BK160" i="6"/>
  <c r="BK157" i="6"/>
  <c r="J155" i="6"/>
  <c r="BK153" i="6"/>
  <c r="J152" i="6"/>
  <c r="J149" i="6"/>
  <c r="J145" i="6"/>
  <c r="J144" i="6"/>
  <c r="J141" i="6"/>
  <c r="BK122" i="6"/>
  <c r="J121" i="6"/>
  <c r="BK118" i="6"/>
  <c r="J201" i="5"/>
  <c r="J198" i="5"/>
  <c r="BK189" i="5"/>
  <c r="J186" i="5"/>
  <c r="BK182" i="5"/>
  <c r="BK180" i="5"/>
  <c r="BK179" i="5"/>
  <c r="BK178" i="5"/>
  <c r="BK175" i="5"/>
  <c r="J172" i="5"/>
  <c r="BK171" i="5"/>
  <c r="BK168" i="5"/>
  <c r="BK166" i="5"/>
  <c r="J162" i="5"/>
  <c r="BK157" i="5"/>
  <c r="BK154" i="5"/>
  <c r="J153" i="5"/>
  <c r="BK150" i="5"/>
  <c r="J149" i="5"/>
  <c r="J148" i="5"/>
  <c r="BK142" i="5"/>
  <c r="BK138" i="5"/>
  <c r="J136" i="5"/>
  <c r="J135" i="5"/>
  <c r="J132" i="5"/>
  <c r="BK129" i="5"/>
  <c r="J126" i="5"/>
  <c r="J142" i="4"/>
  <c r="BK141" i="4"/>
  <c r="J139" i="4"/>
  <c r="BK138" i="4"/>
  <c r="J136" i="4"/>
  <c r="J135" i="4"/>
  <c r="J132" i="4"/>
  <c r="BK130" i="4"/>
  <c r="J128" i="4"/>
  <c r="J125" i="4"/>
  <c r="J124" i="4"/>
  <c r="BK122" i="4"/>
  <c r="J268" i="3"/>
  <c r="BK266" i="3"/>
  <c r="BK265" i="3"/>
  <c r="BK262" i="3"/>
  <c r="BK259" i="3"/>
  <c r="BK255" i="3"/>
  <c r="BK250" i="3"/>
  <c r="BK243" i="3"/>
  <c r="BK232" i="3"/>
  <c r="J229" i="3"/>
  <c r="BK224" i="3"/>
  <c r="BK222" i="3"/>
  <c r="BK219" i="3"/>
  <c r="J218" i="3"/>
  <c r="BK216" i="3"/>
  <c r="BK214" i="3"/>
  <c r="J213" i="3"/>
  <c r="BK209" i="3"/>
  <c r="BK208" i="3"/>
  <c r="J206" i="3"/>
  <c r="BK205" i="3"/>
  <c r="J203" i="3"/>
  <c r="J202" i="3"/>
  <c r="J201" i="3"/>
  <c r="BK200" i="3"/>
  <c r="J198" i="3"/>
  <c r="BK196" i="3"/>
  <c r="BK195" i="3"/>
  <c r="J192" i="3"/>
  <c r="J191" i="3"/>
  <c r="J190" i="3"/>
  <c r="BK189" i="3"/>
  <c r="BK186" i="3"/>
  <c r="J183" i="3"/>
  <c r="BK180" i="3"/>
  <c r="J179" i="3"/>
  <c r="J177" i="3"/>
  <c r="J174" i="3"/>
  <c r="J173" i="3"/>
  <c r="J171" i="3"/>
  <c r="J161" i="3"/>
  <c r="BK148" i="3"/>
  <c r="BK140" i="3"/>
  <c r="BK983" i="2"/>
  <c r="J972" i="2"/>
  <c r="J954" i="2"/>
  <c r="J941" i="2"/>
  <c r="BK934" i="2"/>
  <c r="BK929" i="2"/>
  <c r="J926" i="2"/>
  <c r="BK923" i="2"/>
  <c r="J918" i="2"/>
  <c r="BK915" i="2"/>
  <c r="BK905" i="2"/>
  <c r="J855" i="2"/>
  <c r="J853" i="2"/>
  <c r="J849" i="2"/>
  <c r="J848" i="2"/>
  <c r="J846" i="2"/>
  <c r="J842" i="2"/>
  <c r="J841" i="2"/>
  <c r="J839" i="2"/>
  <c r="BK836" i="2"/>
  <c r="BK832" i="2"/>
  <c r="J831" i="2"/>
  <c r="BK825" i="2"/>
  <c r="BK820" i="2"/>
  <c r="BK802" i="2"/>
  <c r="BK792" i="2"/>
  <c r="BK755" i="2"/>
  <c r="BK752" i="2"/>
  <c r="BK738" i="2"/>
  <c r="J734" i="2"/>
  <c r="BK731" i="2"/>
  <c r="BK699" i="2"/>
  <c r="BK696" i="2"/>
  <c r="J693" i="2"/>
  <c r="J680" i="2"/>
  <c r="BK664" i="2"/>
  <c r="J649" i="2"/>
  <c r="BK639" i="2"/>
  <c r="BK628" i="2"/>
  <c r="J627" i="2"/>
  <c r="J621" i="2"/>
  <c r="J620" i="2"/>
  <c r="J612" i="2"/>
  <c r="J594" i="2"/>
  <c r="BK589" i="2"/>
  <c r="J583" i="2"/>
  <c r="BK578" i="2"/>
  <c r="BK572" i="2"/>
  <c r="BK571" i="2"/>
  <c r="J567" i="2"/>
  <c r="BK563" i="2"/>
  <c r="J562" i="2"/>
  <c r="J560" i="2"/>
  <c r="J541" i="2"/>
  <c r="BK534" i="2"/>
  <c r="BK528" i="2"/>
  <c r="BK526" i="2"/>
  <c r="J502" i="2"/>
  <c r="BK496" i="2"/>
  <c r="BK493" i="2"/>
  <c r="J487" i="2"/>
  <c r="BK478" i="2"/>
  <c r="J463" i="2"/>
  <c r="J410" i="2"/>
  <c r="BK407" i="2"/>
  <c r="J398" i="2"/>
  <c r="J395" i="2"/>
  <c r="BK392" i="2"/>
  <c r="BK365" i="2"/>
  <c r="BK361" i="2"/>
  <c r="BK351" i="2"/>
  <c r="BK318" i="2"/>
  <c r="J314" i="2"/>
  <c r="J258" i="2"/>
  <c r="J250" i="2"/>
  <c r="J248" i="2"/>
  <c r="J175" i="2"/>
  <c r="BK174" i="2"/>
  <c r="J167" i="2"/>
  <c r="BK162" i="2"/>
  <c r="J154" i="2"/>
  <c r="T123" i="8" l="1"/>
  <c r="T122" i="8" s="1"/>
  <c r="R123" i="8"/>
  <c r="R122" i="8" s="1"/>
  <c r="P123" i="8"/>
  <c r="P122" i="8" s="1"/>
  <c r="AU101" i="1" s="1"/>
  <c r="P194" i="2"/>
  <c r="R194" i="2"/>
  <c r="BK340" i="2"/>
  <c r="J340" i="2" s="1"/>
  <c r="J101" i="2" s="1"/>
  <c r="R415" i="2"/>
  <c r="P582" i="2"/>
  <c r="T652" i="2"/>
  <c r="P721" i="2"/>
  <c r="P757" i="2"/>
  <c r="BK810" i="2"/>
  <c r="J810" i="2"/>
  <c r="J116" i="2"/>
  <c r="BK854" i="2"/>
  <c r="J854" i="2" s="1"/>
  <c r="J118" i="2" s="1"/>
  <c r="P904" i="2"/>
  <c r="R930" i="2"/>
  <c r="R131" i="3"/>
  <c r="P156" i="3"/>
  <c r="P187" i="3"/>
  <c r="T230" i="3"/>
  <c r="BK246" i="3"/>
  <c r="P252" i="3"/>
  <c r="BK260" i="3"/>
  <c r="J260" i="3"/>
  <c r="J108" i="3"/>
  <c r="R267" i="3"/>
  <c r="BK119" i="4"/>
  <c r="J119" i="4"/>
  <c r="J97" i="4"/>
  <c r="P137" i="4"/>
  <c r="P118" i="4" s="1"/>
  <c r="AU97" i="1" s="1"/>
  <c r="P158" i="5"/>
  <c r="R185" i="5"/>
  <c r="T209" i="5"/>
  <c r="T116" i="6"/>
  <c r="P152" i="7"/>
  <c r="R152" i="7"/>
  <c r="T145" i="2"/>
  <c r="T244" i="2"/>
  <c r="P415" i="2"/>
  <c r="R527" i="2"/>
  <c r="T576" i="2"/>
  <c r="P615" i="2"/>
  <c r="R615" i="2"/>
  <c r="BK705" i="2"/>
  <c r="J705" i="2"/>
  <c r="J111" i="2"/>
  <c r="BK718" i="2"/>
  <c r="J718" i="2" s="1"/>
  <c r="J112" i="2" s="1"/>
  <c r="T721" i="2"/>
  <c r="P795" i="2"/>
  <c r="T810" i="2"/>
  <c r="R838" i="2"/>
  <c r="R904" i="2"/>
  <c r="BK950" i="2"/>
  <c r="J950" i="2" s="1"/>
  <c r="J121" i="2" s="1"/>
  <c r="T131" i="3"/>
  <c r="R156" i="3"/>
  <c r="R187" i="3"/>
  <c r="P241" i="3"/>
  <c r="T252" i="3"/>
  <c r="R260" i="3"/>
  <c r="T125" i="5"/>
  <c r="P140" i="5"/>
  <c r="T147" i="5"/>
  <c r="BK185" i="5"/>
  <c r="J185" i="5" s="1"/>
  <c r="J102" i="5" s="1"/>
  <c r="R209" i="5"/>
  <c r="P116" i="6"/>
  <c r="AU99" i="1"/>
  <c r="T147" i="7"/>
  <c r="R164" i="7"/>
  <c r="BK194" i="2"/>
  <c r="J194" i="2"/>
  <c r="J99" i="2"/>
  <c r="P244" i="2"/>
  <c r="T340" i="2"/>
  <c r="P397" i="2"/>
  <c r="T397" i="2"/>
  <c r="BK527" i="2"/>
  <c r="J527" i="2"/>
  <c r="J104" i="2" s="1"/>
  <c r="P576" i="2"/>
  <c r="BK615" i="2"/>
  <c r="J615" i="2"/>
  <c r="J109" i="2"/>
  <c r="R652" i="2"/>
  <c r="R705" i="2"/>
  <c r="R718" i="2"/>
  <c r="R721" i="2"/>
  <c r="R795" i="2"/>
  <c r="P838" i="2"/>
  <c r="T854" i="2"/>
  <c r="T930" i="2"/>
  <c r="P131" i="3"/>
  <c r="P130" i="3"/>
  <c r="T156" i="3"/>
  <c r="T187" i="3"/>
  <c r="R241" i="3"/>
  <c r="T246" i="3"/>
  <c r="BK257" i="3"/>
  <c r="J257" i="3" s="1"/>
  <c r="J107" i="3" s="1"/>
  <c r="T257" i="3"/>
  <c r="BK267" i="3"/>
  <c r="J267" i="3" s="1"/>
  <c r="J109" i="3" s="1"/>
  <c r="P119" i="4"/>
  <c r="BK137" i="4"/>
  <c r="J137" i="4"/>
  <c r="J98" i="4"/>
  <c r="P125" i="5"/>
  <c r="R140" i="5"/>
  <c r="P147" i="5"/>
  <c r="T158" i="5"/>
  <c r="P209" i="5"/>
  <c r="BK123" i="7"/>
  <c r="J123" i="7" s="1"/>
  <c r="J97" i="7" s="1"/>
  <c r="P123" i="7"/>
  <c r="R123" i="7"/>
  <c r="T123" i="7"/>
  <c r="BK147" i="7"/>
  <c r="J147" i="7" s="1"/>
  <c r="J98" i="7" s="1"/>
  <c r="T152" i="7"/>
  <c r="R145" i="2"/>
  <c r="R244" i="2"/>
  <c r="BK415" i="2"/>
  <c r="J415" i="2"/>
  <c r="J103" i="2"/>
  <c r="T527" i="2"/>
  <c r="R582" i="2"/>
  <c r="BK652" i="2"/>
  <c r="J652" i="2" s="1"/>
  <c r="J110" i="2" s="1"/>
  <c r="BK721" i="2"/>
  <c r="J721" i="2"/>
  <c r="J113" i="2" s="1"/>
  <c r="T757" i="2"/>
  <c r="P810" i="2"/>
  <c r="P854" i="2"/>
  <c r="T904" i="2"/>
  <c r="P950" i="2"/>
  <c r="BK131" i="3"/>
  <c r="P163" i="3"/>
  <c r="T163" i="3"/>
  <c r="BK230" i="3"/>
  <c r="J230" i="3"/>
  <c r="J102" i="3"/>
  <c r="BK241" i="3"/>
  <c r="J241" i="3" s="1"/>
  <c r="J103" i="3" s="1"/>
  <c r="R246" i="3"/>
  <c r="P260" i="3"/>
  <c r="T267" i="3"/>
  <c r="T119" i="4"/>
  <c r="R125" i="5"/>
  <c r="BK147" i="5"/>
  <c r="J147" i="5" s="1"/>
  <c r="J100" i="5" s="1"/>
  <c r="R147" i="5"/>
  <c r="R158" i="5"/>
  <c r="T185" i="5"/>
  <c r="T164" i="7"/>
  <c r="P145" i="2"/>
  <c r="T194" i="2"/>
  <c r="P340" i="2"/>
  <c r="T415" i="2"/>
  <c r="BK576" i="2"/>
  <c r="J576" i="2" s="1"/>
  <c r="J105" i="2" s="1"/>
  <c r="BK582" i="2"/>
  <c r="J582" i="2"/>
  <c r="J108" i="2" s="1"/>
  <c r="P652" i="2"/>
  <c r="T705" i="2"/>
  <c r="T718" i="2"/>
  <c r="R757" i="2"/>
  <c r="T795" i="2"/>
  <c r="BK838" i="2"/>
  <c r="J838" i="2"/>
  <c r="J117" i="2"/>
  <c r="R854" i="2"/>
  <c r="BK930" i="2"/>
  <c r="J930" i="2"/>
  <c r="J120" i="2"/>
  <c r="T950" i="2"/>
  <c r="BK156" i="3"/>
  <c r="J156" i="3" s="1"/>
  <c r="J99" i="3" s="1"/>
  <c r="BK187" i="3"/>
  <c r="J187" i="3" s="1"/>
  <c r="J101" i="3" s="1"/>
  <c r="P230" i="3"/>
  <c r="T241" i="3"/>
  <c r="P246" i="3"/>
  <c r="R252" i="3"/>
  <c r="R257" i="3"/>
  <c r="T260" i="3"/>
  <c r="R119" i="4"/>
  <c r="T137" i="4"/>
  <c r="BK125" i="5"/>
  <c r="J125" i="5"/>
  <c r="J98" i="5"/>
  <c r="BK140" i="5"/>
  <c r="J140" i="5" s="1"/>
  <c r="J99" i="5" s="1"/>
  <c r="T140" i="5"/>
  <c r="BK158" i="5"/>
  <c r="J158" i="5" s="1"/>
  <c r="J101" i="5" s="1"/>
  <c r="P185" i="5"/>
  <c r="BK209" i="5"/>
  <c r="J209" i="5"/>
  <c r="J103" i="5"/>
  <c r="BK116" i="6"/>
  <c r="J116" i="6"/>
  <c r="J30" i="6" s="1"/>
  <c r="AG99" i="1" s="1"/>
  <c r="BK152" i="7"/>
  <c r="J152" i="7"/>
  <c r="J100" i="7"/>
  <c r="BK164" i="7"/>
  <c r="J164" i="7"/>
  <c r="J101" i="7" s="1"/>
  <c r="BK145" i="2"/>
  <c r="J145" i="2" s="1"/>
  <c r="J98" i="2" s="1"/>
  <c r="BK244" i="2"/>
  <c r="J244" i="2" s="1"/>
  <c r="J100" i="2" s="1"/>
  <c r="R340" i="2"/>
  <c r="BK397" i="2"/>
  <c r="J397" i="2"/>
  <c r="J102" i="2"/>
  <c r="R397" i="2"/>
  <c r="P527" i="2"/>
  <c r="R576" i="2"/>
  <c r="T582" i="2"/>
  <c r="T615" i="2"/>
  <c r="P705" i="2"/>
  <c r="P718" i="2"/>
  <c r="BK757" i="2"/>
  <c r="J757" i="2" s="1"/>
  <c r="J114" i="2" s="1"/>
  <c r="BK795" i="2"/>
  <c r="J795" i="2"/>
  <c r="J115" i="2" s="1"/>
  <c r="R810" i="2"/>
  <c r="T838" i="2"/>
  <c r="BK904" i="2"/>
  <c r="J904" i="2"/>
  <c r="J119" i="2"/>
  <c r="P930" i="2"/>
  <c r="R950" i="2"/>
  <c r="BK163" i="3"/>
  <c r="J163" i="3"/>
  <c r="J100" i="3"/>
  <c r="R163" i="3"/>
  <c r="R230" i="3"/>
  <c r="BK252" i="3"/>
  <c r="J252" i="3" s="1"/>
  <c r="J106" i="3" s="1"/>
  <c r="P257" i="3"/>
  <c r="P267" i="3"/>
  <c r="R137" i="4"/>
  <c r="R116" i="6"/>
  <c r="P147" i="7"/>
  <c r="R147" i="7"/>
  <c r="P164" i="7"/>
  <c r="F140" i="2"/>
  <c r="BE146" i="2"/>
  <c r="BE187" i="2"/>
  <c r="BE188" i="2"/>
  <c r="BE201" i="2"/>
  <c r="BE218" i="2"/>
  <c r="BE256" i="2"/>
  <c r="BE308" i="2"/>
  <c r="BE335" i="2"/>
  <c r="BE379" i="2"/>
  <c r="BE459" i="2"/>
  <c r="BE481" i="2"/>
  <c r="BE509" i="2"/>
  <c r="BE512" i="2"/>
  <c r="BE516" i="2"/>
  <c r="BE523" i="2"/>
  <c r="BE537" i="2"/>
  <c r="BE559" i="2"/>
  <c r="BE566" i="2"/>
  <c r="BE570" i="2"/>
  <c r="BE580" i="2"/>
  <c r="BE591" i="2"/>
  <c r="BE606" i="2"/>
  <c r="BE614" i="2"/>
  <c r="BE616" i="2"/>
  <c r="BE625" i="2"/>
  <c r="BE635" i="2"/>
  <c r="BE651" i="2"/>
  <c r="BE660" i="2"/>
  <c r="BE678" i="2"/>
  <c r="BE686" i="2"/>
  <c r="BE689" i="2"/>
  <c r="BE744" i="2"/>
  <c r="BE797" i="2"/>
  <c r="BE809" i="2"/>
  <c r="BE834" i="2"/>
  <c r="BE840" i="2"/>
  <c r="BE843" i="2"/>
  <c r="BE850" i="2"/>
  <c r="BE931" i="2"/>
  <c r="BE951" i="2"/>
  <c r="BE958" i="2"/>
  <c r="F92" i="3"/>
  <c r="J123" i="3"/>
  <c r="BE162" i="3"/>
  <c r="BE170" i="3"/>
  <c r="BE185" i="3"/>
  <c r="BE188" i="3"/>
  <c r="BE197" i="3"/>
  <c r="BE199" i="3"/>
  <c r="BE204" i="3"/>
  <c r="BE212" i="3"/>
  <c r="BE220" i="3"/>
  <c r="BE226" i="3"/>
  <c r="BE242" i="3"/>
  <c r="BE253" i="3"/>
  <c r="BE254" i="3"/>
  <c r="BE258" i="3"/>
  <c r="BE261" i="3"/>
  <c r="BE264" i="3"/>
  <c r="E85" i="4"/>
  <c r="F92" i="4"/>
  <c r="BE127" i="4"/>
  <c r="BE140" i="4"/>
  <c r="E85" i="5"/>
  <c r="F120" i="5"/>
  <c r="BE145" i="5"/>
  <c r="BE146" i="5"/>
  <c r="BE155" i="5"/>
  <c r="BE161" i="5"/>
  <c r="BE165" i="5"/>
  <c r="BE192" i="5"/>
  <c r="BE202" i="5"/>
  <c r="F92" i="6"/>
  <c r="BE120" i="6"/>
  <c r="BE140" i="6"/>
  <c r="BE143" i="6"/>
  <c r="BE146" i="6"/>
  <c r="BE148" i="6"/>
  <c r="BE154" i="6"/>
  <c r="BE156" i="6"/>
  <c r="BE159" i="6"/>
  <c r="BE161" i="6"/>
  <c r="BE166" i="6"/>
  <c r="BE171" i="6"/>
  <c r="BE191" i="6"/>
  <c r="BE133" i="7"/>
  <c r="BE141" i="7"/>
  <c r="BE144" i="7"/>
  <c r="BE145" i="7"/>
  <c r="BE148" i="7"/>
  <c r="BE149" i="7"/>
  <c r="BE154" i="7"/>
  <c r="BE165" i="7"/>
  <c r="BE169" i="7"/>
  <c r="BE170" i="7"/>
  <c r="BE174" i="7"/>
  <c r="BE178" i="7"/>
  <c r="BE180" i="7"/>
  <c r="BE183" i="7"/>
  <c r="BE189" i="7"/>
  <c r="BE199" i="7"/>
  <c r="BE202" i="7"/>
  <c r="BE204" i="7"/>
  <c r="BE206" i="7"/>
  <c r="BE209" i="7"/>
  <c r="BE211" i="7"/>
  <c r="BE223" i="7"/>
  <c r="BE225" i="7"/>
  <c r="BE236" i="7"/>
  <c r="BE244" i="7"/>
  <c r="BE246" i="7"/>
  <c r="BE265" i="7"/>
  <c r="BE270" i="7"/>
  <c r="BE271" i="7"/>
  <c r="BE274" i="7"/>
  <c r="E133" i="2"/>
  <c r="BE147" i="2"/>
  <c r="BE162" i="2"/>
  <c r="BE167" i="2"/>
  <c r="BE178" i="2"/>
  <c r="BE252" i="2"/>
  <c r="BE277" i="2"/>
  <c r="BE294" i="2"/>
  <c r="BE314" i="2"/>
  <c r="BE389" i="2"/>
  <c r="BE391" i="2"/>
  <c r="BE416" i="2"/>
  <c r="BE439" i="2"/>
  <c r="BE490" i="2"/>
  <c r="BE493" i="2"/>
  <c r="BE502" i="2"/>
  <c r="BE517" i="2"/>
  <c r="BE547" i="2"/>
  <c r="BE550" i="2"/>
  <c r="BE565" i="2"/>
  <c r="BE675" i="2"/>
  <c r="BE693" i="2"/>
  <c r="BE699" i="2"/>
  <c r="BE704" i="2"/>
  <c r="BE709" i="2"/>
  <c r="BE728" i="2"/>
  <c r="BE734" i="2"/>
  <c r="BE755" i="2"/>
  <c r="BE766" i="2"/>
  <c r="BE794" i="2"/>
  <c r="BE817" i="2"/>
  <c r="BE823" i="2"/>
  <c r="BE832" i="2"/>
  <c r="BE835" i="2"/>
  <c r="BE837" i="2"/>
  <c r="BE848" i="2"/>
  <c r="BE915" i="2"/>
  <c r="BE926" i="2"/>
  <c r="BE937" i="2"/>
  <c r="BE943" i="2"/>
  <c r="BE983" i="2"/>
  <c r="BE152" i="3"/>
  <c r="BE157" i="3"/>
  <c r="BE159" i="3"/>
  <c r="BE161" i="3"/>
  <c r="BE172" i="3"/>
  <c r="BE180" i="3"/>
  <c r="BE183" i="3"/>
  <c r="BE186" i="3"/>
  <c r="BE203" i="3"/>
  <c r="BE207" i="3"/>
  <c r="BE210" i="3"/>
  <c r="BE227" i="3"/>
  <c r="BE233" i="3"/>
  <c r="BE237" i="3"/>
  <c r="BE240" i="3"/>
  <c r="BE249" i="3"/>
  <c r="BE250" i="3"/>
  <c r="BE251" i="3"/>
  <c r="BE263" i="3"/>
  <c r="BE265" i="3"/>
  <c r="BE268" i="3"/>
  <c r="J89" i="4"/>
  <c r="BE121" i="4"/>
  <c r="BE125" i="4"/>
  <c r="BE126" i="4"/>
  <c r="BE133" i="4"/>
  <c r="BE134" i="4"/>
  <c r="BE134" i="5"/>
  <c r="BE136" i="5"/>
  <c r="BE148" i="5"/>
  <c r="BE149" i="5"/>
  <c r="BE157" i="5"/>
  <c r="BE163" i="5"/>
  <c r="BE168" i="5"/>
  <c r="BE178" i="5"/>
  <c r="BE203" i="5"/>
  <c r="BE205" i="5"/>
  <c r="BE208" i="5"/>
  <c r="BE212" i="5"/>
  <c r="BE215" i="5"/>
  <c r="BE118" i="6"/>
  <c r="BE130" i="6"/>
  <c r="BE139" i="6"/>
  <c r="BE147" i="6"/>
  <c r="BE149" i="6"/>
  <c r="BE151" i="6"/>
  <c r="BE168" i="6"/>
  <c r="BE173" i="6"/>
  <c r="BE177" i="6"/>
  <c r="BE179" i="6"/>
  <c r="BE182" i="6"/>
  <c r="BE189" i="6"/>
  <c r="E85" i="7"/>
  <c r="F119" i="7"/>
  <c r="BE124" i="7"/>
  <c r="BE125" i="7"/>
  <c r="BE131" i="7"/>
  <c r="BE138" i="7"/>
  <c r="BE142" i="7"/>
  <c r="BE143" i="7"/>
  <c r="BE151" i="7"/>
  <c r="BE155" i="7"/>
  <c r="BE163" i="7"/>
  <c r="BE168" i="7"/>
  <c r="BE187" i="7"/>
  <c r="BE205" i="7"/>
  <c r="BE207" i="7"/>
  <c r="BE217" i="7"/>
  <c r="BE220" i="7"/>
  <c r="BE221" i="7"/>
  <c r="BE227" i="7"/>
  <c r="BE248" i="7"/>
  <c r="BE255" i="7"/>
  <c r="BE261" i="7"/>
  <c r="BE268" i="7"/>
  <c r="BE275" i="7"/>
  <c r="BK132" i="8"/>
  <c r="J132" i="8"/>
  <c r="J102" i="8"/>
  <c r="J89" i="2"/>
  <c r="BE173" i="2"/>
  <c r="BE175" i="2"/>
  <c r="BE195" i="2"/>
  <c r="BE234" i="2"/>
  <c r="BE245" i="2"/>
  <c r="BE248" i="2"/>
  <c r="BE251" i="2"/>
  <c r="BE297" i="2"/>
  <c r="BE330" i="2"/>
  <c r="BE341" i="2"/>
  <c r="BE407" i="2"/>
  <c r="BE575" i="2"/>
  <c r="BE596" i="2"/>
  <c r="BE629" i="2"/>
  <c r="BE649" i="2"/>
  <c r="BE664" i="2"/>
  <c r="BE671" i="2"/>
  <c r="BE683" i="2"/>
  <c r="BE711" i="2"/>
  <c r="BE715" i="2"/>
  <c r="BE758" i="2"/>
  <c r="BE786" i="2"/>
  <c r="BE806" i="2"/>
  <c r="BE819" i="2"/>
  <c r="BE820" i="2"/>
  <c r="BE827" i="2"/>
  <c r="BE836" i="2"/>
  <c r="BE839" i="2"/>
  <c r="BE847" i="2"/>
  <c r="BE853" i="2"/>
  <c r="BE865" i="2"/>
  <c r="BE910" i="2"/>
  <c r="BE158" i="3"/>
  <c r="BE174" i="3"/>
  <c r="BE175" i="3"/>
  <c r="BE179" i="3"/>
  <c r="BE184" i="3"/>
  <c r="BE191" i="3"/>
  <c r="BE192" i="3"/>
  <c r="BE196" i="3"/>
  <c r="BE202" i="3"/>
  <c r="BE205" i="3"/>
  <c r="BE215" i="3"/>
  <c r="BE216" i="3"/>
  <c r="BE217" i="3"/>
  <c r="BE232" i="3"/>
  <c r="BE270" i="3"/>
  <c r="BE136" i="4"/>
  <c r="BE143" i="4"/>
  <c r="BE126" i="5"/>
  <c r="BE130" i="5"/>
  <c r="BE135" i="5"/>
  <c r="BE138" i="5"/>
  <c r="BE143" i="5"/>
  <c r="BE144" i="5"/>
  <c r="BE160" i="5"/>
  <c r="BE166" i="5"/>
  <c r="BE172" i="5"/>
  <c r="BE179" i="5"/>
  <c r="BE183" i="5"/>
  <c r="BE184" i="5"/>
  <c r="BE194" i="5"/>
  <c r="BE204" i="5"/>
  <c r="BE206" i="5"/>
  <c r="BE210" i="5"/>
  <c r="BE218" i="5"/>
  <c r="BE220" i="5"/>
  <c r="J110" i="6"/>
  <c r="BE117" i="6"/>
  <c r="BE125" i="6"/>
  <c r="BE129" i="6"/>
  <c r="BE144" i="6"/>
  <c r="BE145" i="6"/>
  <c r="BE157" i="6"/>
  <c r="BE163" i="6"/>
  <c r="BE167" i="6"/>
  <c r="BE170" i="6"/>
  <c r="BE175" i="6"/>
  <c r="BE185" i="6"/>
  <c r="BE187" i="6"/>
  <c r="BE192" i="6"/>
  <c r="BE128" i="7"/>
  <c r="BE130" i="7"/>
  <c r="BE158" i="7"/>
  <c r="BE166" i="7"/>
  <c r="BE171" i="7"/>
  <c r="BE179" i="7"/>
  <c r="BE184" i="7"/>
  <c r="BE197" i="7"/>
  <c r="BE212" i="7"/>
  <c r="BE216" i="7"/>
  <c r="BE224" i="7"/>
  <c r="BE226" i="7"/>
  <c r="BE230" i="7"/>
  <c r="BE234" i="7"/>
  <c r="BE237" i="7"/>
  <c r="BE249" i="7"/>
  <c r="BE259" i="7"/>
  <c r="BE262" i="7"/>
  <c r="BE264" i="7"/>
  <c r="BE276" i="7"/>
  <c r="BE279" i="7"/>
  <c r="BE280" i="7"/>
  <c r="BE133" i="8"/>
  <c r="BK124" i="8"/>
  <c r="J124" i="8"/>
  <c r="J98" i="8"/>
  <c r="BK126" i="8"/>
  <c r="J126" i="8"/>
  <c r="J99" i="8"/>
  <c r="BK128" i="8"/>
  <c r="J128" i="8"/>
  <c r="J100" i="8"/>
  <c r="BE183" i="2"/>
  <c r="BE246" i="2"/>
  <c r="BE249" i="2"/>
  <c r="BE253" i="2"/>
  <c r="BE318" i="2"/>
  <c r="BE351" i="2"/>
  <c r="BE361" i="2"/>
  <c r="BE392" i="2"/>
  <c r="BE398" i="2"/>
  <c r="BE401" i="2"/>
  <c r="BE419" i="2"/>
  <c r="BE463" i="2"/>
  <c r="BE466" i="2"/>
  <c r="BE478" i="2"/>
  <c r="BE484" i="2"/>
  <c r="BE496" i="2"/>
  <c r="BE506" i="2"/>
  <c r="BE562" i="2"/>
  <c r="BE568" i="2"/>
  <c r="BE573" i="2"/>
  <c r="BE574" i="2"/>
  <c r="BE577" i="2"/>
  <c r="BE594" i="2"/>
  <c r="BE602" i="2"/>
  <c r="BE604" i="2"/>
  <c r="BE609" i="2"/>
  <c r="BE620" i="2"/>
  <c r="BE627" i="2"/>
  <c r="BE628" i="2"/>
  <c r="BE703" i="2"/>
  <c r="BE706" i="2"/>
  <c r="BE738" i="2"/>
  <c r="BE752" i="2"/>
  <c r="BE825" i="2"/>
  <c r="BE828" i="2"/>
  <c r="BE830" i="2"/>
  <c r="BE841" i="2"/>
  <c r="BE858" i="2"/>
  <c r="BE903" i="2"/>
  <c r="BE920" i="2"/>
  <c r="BE923" i="2"/>
  <c r="BE934" i="2"/>
  <c r="BE941" i="2"/>
  <c r="BE972" i="2"/>
  <c r="BE976" i="2"/>
  <c r="BK982" i="2"/>
  <c r="J982" i="2"/>
  <c r="J123" i="2"/>
  <c r="E119" i="3"/>
  <c r="BE132" i="3"/>
  <c r="BE141" i="3"/>
  <c r="BE151" i="3"/>
  <c r="BE166" i="3"/>
  <c r="BE167" i="3"/>
  <c r="BE182" i="3"/>
  <c r="BE190" i="3"/>
  <c r="BE193" i="3"/>
  <c r="BE195" i="3"/>
  <c r="BE198" i="3"/>
  <c r="BE200" i="3"/>
  <c r="BE201" i="3"/>
  <c r="BE214" i="3"/>
  <c r="BE218" i="3"/>
  <c r="BE219" i="3"/>
  <c r="BE222" i="3"/>
  <c r="BE229" i="3"/>
  <c r="BE231" i="3"/>
  <c r="BE236" i="3"/>
  <c r="BE122" i="4"/>
  <c r="BE124" i="4"/>
  <c r="BE128" i="4"/>
  <c r="BE130" i="4"/>
  <c r="BE135" i="4"/>
  <c r="BE138" i="4"/>
  <c r="BE139" i="4"/>
  <c r="BE142" i="4"/>
  <c r="BE144" i="4"/>
  <c r="BE132" i="5"/>
  <c r="BE142" i="5"/>
  <c r="BE154" i="5"/>
  <c r="BE156" i="5"/>
  <c r="BE164" i="5"/>
  <c r="BE171" i="5"/>
  <c r="BE175" i="5"/>
  <c r="BE180" i="5"/>
  <c r="BE186" i="5"/>
  <c r="BE195" i="5"/>
  <c r="BE197" i="5"/>
  <c r="BE200" i="5"/>
  <c r="BE213" i="5"/>
  <c r="BE216" i="5"/>
  <c r="BE223" i="5"/>
  <c r="BE119" i="6"/>
  <c r="BE123" i="6"/>
  <c r="BE128" i="6"/>
  <c r="BE133" i="6"/>
  <c r="BE136" i="6"/>
  <c r="BE138" i="6"/>
  <c r="BE152" i="6"/>
  <c r="BE180" i="6"/>
  <c r="BE186" i="6"/>
  <c r="J89" i="7"/>
  <c r="BE126" i="7"/>
  <c r="BE127" i="7"/>
  <c r="BE135" i="7"/>
  <c r="BE136" i="7"/>
  <c r="BE137" i="7"/>
  <c r="BE139" i="7"/>
  <c r="BE159" i="7"/>
  <c r="BE160" i="7"/>
  <c r="BE161" i="7"/>
  <c r="BE162" i="7"/>
  <c r="BE167" i="7"/>
  <c r="BE175" i="7"/>
  <c r="BE182" i="7"/>
  <c r="BE200" i="7"/>
  <c r="BE210" i="7"/>
  <c r="BE214" i="7"/>
  <c r="BE215" i="7"/>
  <c r="BE218" i="7"/>
  <c r="BE231" i="7"/>
  <c r="BE232" i="7"/>
  <c r="BE235" i="7"/>
  <c r="BE238" i="7"/>
  <c r="BE250" i="7"/>
  <c r="BE251" i="7"/>
  <c r="BE252" i="7"/>
  <c r="BE253" i="7"/>
  <c r="BE254" i="7"/>
  <c r="BE260" i="7"/>
  <c r="BE277" i="7"/>
  <c r="E85" i="8"/>
  <c r="J89" i="8"/>
  <c r="F92" i="8"/>
  <c r="BE125" i="8"/>
  <c r="BE127" i="8"/>
  <c r="BE129" i="8"/>
  <c r="BE131" i="8"/>
  <c r="BE174" i="2"/>
  <c r="BE207" i="2"/>
  <c r="BE229" i="2"/>
  <c r="BE302" i="2"/>
  <c r="BE322" i="2"/>
  <c r="BE375" i="2"/>
  <c r="BE395" i="2"/>
  <c r="BE404" i="2"/>
  <c r="BE410" i="2"/>
  <c r="BE413" i="2"/>
  <c r="BE473" i="2"/>
  <c r="BE476" i="2"/>
  <c r="BE487" i="2"/>
  <c r="BE520" i="2"/>
  <c r="BE532" i="2"/>
  <c r="BE544" i="2"/>
  <c r="BE551" i="2"/>
  <c r="BE552" i="2"/>
  <c r="BE555" i="2"/>
  <c r="BE560" i="2"/>
  <c r="BE567" i="2"/>
  <c r="BE569" i="2"/>
  <c r="BE583" i="2"/>
  <c r="BE589" i="2"/>
  <c r="BE612" i="2"/>
  <c r="BE632" i="2"/>
  <c r="BE639" i="2"/>
  <c r="BE644" i="2"/>
  <c r="BE696" i="2"/>
  <c r="BE717" i="2"/>
  <c r="BE719" i="2"/>
  <c r="BE720" i="2"/>
  <c r="BE731" i="2"/>
  <c r="BE756" i="2"/>
  <c r="BE803" i="2"/>
  <c r="BE811" i="2"/>
  <c r="BE826" i="2"/>
  <c r="BE831" i="2"/>
  <c r="BE842" i="2"/>
  <c r="BE844" i="2"/>
  <c r="BE855" i="2"/>
  <c r="BE861" i="2"/>
  <c r="BE883" i="2"/>
  <c r="BE899" i="2"/>
  <c r="BE913" i="2"/>
  <c r="BE929" i="2"/>
  <c r="BE947" i="2"/>
  <c r="BE954" i="2"/>
  <c r="BE974" i="2"/>
  <c r="BK579" i="2"/>
  <c r="J579" i="2"/>
  <c r="J106" i="2"/>
  <c r="BE136" i="3"/>
  <c r="BE139" i="3"/>
  <c r="BE140" i="3"/>
  <c r="BE142" i="3"/>
  <c r="BE148" i="3"/>
  <c r="BE160" i="3"/>
  <c r="BE165" i="3"/>
  <c r="BE168" i="3"/>
  <c r="BE171" i="3"/>
  <c r="BE173" i="3"/>
  <c r="BE177" i="3"/>
  <c r="BE181" i="3"/>
  <c r="BE189" i="3"/>
  <c r="BE194" i="3"/>
  <c r="BE206" i="3"/>
  <c r="BE208" i="3"/>
  <c r="BE211" i="3"/>
  <c r="BE213" i="3"/>
  <c r="BE223" i="3"/>
  <c r="BE224" i="3"/>
  <c r="BE225" i="3"/>
  <c r="BE228" i="3"/>
  <c r="BE234" i="3"/>
  <c r="BE235" i="3"/>
  <c r="BE239" i="3"/>
  <c r="BE243" i="3"/>
  <c r="BE244" i="3"/>
  <c r="BE248" i="3"/>
  <c r="BE255" i="3"/>
  <c r="BE269" i="3"/>
  <c r="BE120" i="4"/>
  <c r="J89" i="5"/>
  <c r="BE131" i="5"/>
  <c r="BE139" i="5"/>
  <c r="BE151" i="5"/>
  <c r="BE152" i="5"/>
  <c r="BE159" i="5"/>
  <c r="BE162" i="5"/>
  <c r="BE169" i="5"/>
  <c r="BE170" i="5"/>
  <c r="BE181" i="5"/>
  <c r="BE182" i="5"/>
  <c r="BE188" i="5"/>
  <c r="BE190" i="5"/>
  <c r="BE196" i="5"/>
  <c r="BE198" i="5"/>
  <c r="BE199" i="5"/>
  <c r="BE201" i="5"/>
  <c r="BE207" i="5"/>
  <c r="BE211" i="5"/>
  <c r="BE214" i="5"/>
  <c r="BE222" i="5"/>
  <c r="BE226" i="5"/>
  <c r="E85" i="6"/>
  <c r="BE121" i="6"/>
  <c r="BE122" i="6"/>
  <c r="BE124" i="6"/>
  <c r="BE126" i="6"/>
  <c r="BE132" i="6"/>
  <c r="BE134" i="6"/>
  <c r="BE137" i="6"/>
  <c r="BE142" i="6"/>
  <c r="BE153" i="6"/>
  <c r="BE155" i="6"/>
  <c r="BE158" i="6"/>
  <c r="BE164" i="6"/>
  <c r="BE169" i="6"/>
  <c r="BE172" i="6"/>
  <c r="BE174" i="6"/>
  <c r="BE178" i="6"/>
  <c r="BE184" i="6"/>
  <c r="BE190" i="6"/>
  <c r="BE129" i="7"/>
  <c r="BE134" i="7"/>
  <c r="BE140" i="7"/>
  <c r="BE153" i="7"/>
  <c r="BE172" i="7"/>
  <c r="BE173" i="7"/>
  <c r="BE188" i="7"/>
  <c r="BE191" i="7"/>
  <c r="BE195" i="7"/>
  <c r="BE196" i="7"/>
  <c r="BE213" i="7"/>
  <c r="BE219" i="7"/>
  <c r="BE222" i="7"/>
  <c r="BE229" i="7"/>
  <c r="BE242" i="7"/>
  <c r="BE243" i="7"/>
  <c r="BE245" i="7"/>
  <c r="BE247" i="7"/>
  <c r="BE257" i="7"/>
  <c r="BE258" i="7"/>
  <c r="BE269" i="7"/>
  <c r="BE273" i="7"/>
  <c r="BE278" i="7"/>
  <c r="BK130" i="8"/>
  <c r="J130" i="8"/>
  <c r="J101" i="8"/>
  <c r="BE148" i="2"/>
  <c r="BE154" i="2"/>
  <c r="BE172" i="2"/>
  <c r="BE211" i="2"/>
  <c r="BE225" i="2"/>
  <c r="BE239" i="2"/>
  <c r="BE247" i="2"/>
  <c r="BE250" i="2"/>
  <c r="BE258" i="2"/>
  <c r="BE274" i="2"/>
  <c r="BE365" i="2"/>
  <c r="BE390" i="2"/>
  <c r="BE469" i="2"/>
  <c r="BE526" i="2"/>
  <c r="BE528" i="2"/>
  <c r="BE534" i="2"/>
  <c r="BE541" i="2"/>
  <c r="BE561" i="2"/>
  <c r="BE563" i="2"/>
  <c r="BE564" i="2"/>
  <c r="BE571" i="2"/>
  <c r="BE572" i="2"/>
  <c r="BE578" i="2"/>
  <c r="BE621" i="2"/>
  <c r="BE653" i="2"/>
  <c r="BE657" i="2"/>
  <c r="BE668" i="2"/>
  <c r="BE680" i="2"/>
  <c r="BE722" i="2"/>
  <c r="BE750" i="2"/>
  <c r="BE772" i="2"/>
  <c r="BE788" i="2"/>
  <c r="BE792" i="2"/>
  <c r="BE796" i="2"/>
  <c r="BE802" i="2"/>
  <c r="BE829" i="2"/>
  <c r="BE833" i="2"/>
  <c r="BE845" i="2"/>
  <c r="BE846" i="2"/>
  <c r="BE849" i="2"/>
  <c r="BE851" i="2"/>
  <c r="BE852" i="2"/>
  <c r="BE905" i="2"/>
  <c r="BE908" i="2"/>
  <c r="BE918" i="2"/>
  <c r="BE949" i="2"/>
  <c r="BE1003" i="2"/>
  <c r="BK975" i="2"/>
  <c r="J975" i="2"/>
  <c r="J122" i="2"/>
  <c r="BE133" i="3"/>
  <c r="BE145" i="3"/>
  <c r="BE155" i="3"/>
  <c r="BE164" i="3"/>
  <c r="BE169" i="3"/>
  <c r="BE176" i="3"/>
  <c r="BE178" i="3"/>
  <c r="BE209" i="3"/>
  <c r="BE221" i="3"/>
  <c r="BE238" i="3"/>
  <c r="BE247" i="3"/>
  <c r="BE256" i="3"/>
  <c r="BE259" i="3"/>
  <c r="BE262" i="3"/>
  <c r="BE266" i="3"/>
  <c r="BE123" i="4"/>
  <c r="BE129" i="4"/>
  <c r="BE131" i="4"/>
  <c r="BE132" i="4"/>
  <c r="BE141" i="4"/>
  <c r="BE129" i="5"/>
  <c r="BE133" i="5"/>
  <c r="BE137" i="5"/>
  <c r="BE141" i="5"/>
  <c r="BE150" i="5"/>
  <c r="BE153" i="5"/>
  <c r="BE167" i="5"/>
  <c r="BE187" i="5"/>
  <c r="BE189" i="5"/>
  <c r="BE191" i="5"/>
  <c r="BE193" i="5"/>
  <c r="BE217" i="5"/>
  <c r="BE219" i="5"/>
  <c r="BE221" i="5"/>
  <c r="BE227" i="5"/>
  <c r="BE127" i="6"/>
  <c r="BE131" i="6"/>
  <c r="BE135" i="6"/>
  <c r="BE141" i="6"/>
  <c r="BE150" i="6"/>
  <c r="BE160" i="6"/>
  <c r="BE162" i="6"/>
  <c r="BE165" i="6"/>
  <c r="BE176" i="6"/>
  <c r="BE181" i="6"/>
  <c r="BE183" i="6"/>
  <c r="BE188" i="6"/>
  <c r="BE132" i="7"/>
  <c r="BE146" i="7"/>
  <c r="BE156" i="7"/>
  <c r="BE157" i="7"/>
  <c r="BE176" i="7"/>
  <c r="BE177" i="7"/>
  <c r="BE181" i="7"/>
  <c r="BE185" i="7"/>
  <c r="BE186" i="7"/>
  <c r="BE190" i="7"/>
  <c r="BE192" i="7"/>
  <c r="BE193" i="7"/>
  <c r="BE194" i="7"/>
  <c r="BE198" i="7"/>
  <c r="BE201" i="7"/>
  <c r="BE203" i="7"/>
  <c r="BE208" i="7"/>
  <c r="BE228" i="7"/>
  <c r="BE233" i="7"/>
  <c r="BE239" i="7"/>
  <c r="BE240" i="7"/>
  <c r="BE241" i="7"/>
  <c r="BE256" i="7"/>
  <c r="BE263" i="7"/>
  <c r="BE266" i="7"/>
  <c r="BE267" i="7"/>
  <c r="BE272" i="7"/>
  <c r="BK150" i="7"/>
  <c r="J150" i="7"/>
  <c r="J99" i="7" s="1"/>
  <c r="F35" i="2"/>
  <c r="BB95" i="1" s="1"/>
  <c r="F37" i="5"/>
  <c r="BD98" i="1"/>
  <c r="J34" i="4"/>
  <c r="AW97" i="1"/>
  <c r="F37" i="8"/>
  <c r="BD101" i="1"/>
  <c r="J34" i="7"/>
  <c r="AW100" i="1"/>
  <c r="F37" i="4"/>
  <c r="BD97" i="1"/>
  <c r="F35" i="8"/>
  <c r="BB101" i="1"/>
  <c r="F35" i="4"/>
  <c r="BB97" i="1" s="1"/>
  <c r="F36" i="6"/>
  <c r="BC99" i="1" s="1"/>
  <c r="F34" i="2"/>
  <c r="BA95" i="1"/>
  <c r="F37" i="6"/>
  <c r="BD99" i="1" s="1"/>
  <c r="F37" i="3"/>
  <c r="BD96" i="1"/>
  <c r="F36" i="7"/>
  <c r="BC100" i="1"/>
  <c r="F36" i="3"/>
  <c r="BC96" i="1"/>
  <c r="J34" i="5"/>
  <c r="AW98" i="1"/>
  <c r="F37" i="7"/>
  <c r="BD100" i="1"/>
  <c r="F36" i="5"/>
  <c r="BC98" i="1" s="1"/>
  <c r="F34" i="6"/>
  <c r="BA99" i="1" s="1"/>
  <c r="F34" i="7"/>
  <c r="BA100" i="1"/>
  <c r="J34" i="2"/>
  <c r="AW95" i="1" s="1"/>
  <c r="F35" i="3"/>
  <c r="BB96" i="1"/>
  <c r="F35" i="7"/>
  <c r="BB100" i="1"/>
  <c r="F36" i="8"/>
  <c r="BC101" i="1"/>
  <c r="J34" i="6"/>
  <c r="AW99" i="1"/>
  <c r="J34" i="3"/>
  <c r="AW96" i="1"/>
  <c r="F34" i="5"/>
  <c r="BA98" i="1" s="1"/>
  <c r="F34" i="3"/>
  <c r="BA96" i="1" s="1"/>
  <c r="F34" i="4"/>
  <c r="BA97" i="1"/>
  <c r="F34" i="8"/>
  <c r="BA101" i="1" s="1"/>
  <c r="F36" i="2"/>
  <c r="BC95" i="1"/>
  <c r="J34" i="8"/>
  <c r="AW101" i="1"/>
  <c r="F35" i="5"/>
  <c r="BB98" i="1"/>
  <c r="F36" i="4"/>
  <c r="BC97" i="1"/>
  <c r="F37" i="2"/>
  <c r="BD95" i="1"/>
  <c r="F35" i="6"/>
  <c r="BB99" i="1" s="1"/>
  <c r="R581" i="2" l="1"/>
  <c r="T122" i="7"/>
  <c r="P122" i="7"/>
  <c r="AU100" i="1"/>
  <c r="T124" i="5"/>
  <c r="T123" i="5"/>
  <c r="P581" i="2"/>
  <c r="R118" i="4"/>
  <c r="P245" i="3"/>
  <c r="P129" i="3"/>
  <c r="AU96" i="1"/>
  <c r="P144" i="2"/>
  <c r="T118" i="4"/>
  <c r="R144" i="2"/>
  <c r="R143" i="2"/>
  <c r="P124" i="5"/>
  <c r="P123" i="5" s="1"/>
  <c r="AU98" i="1" s="1"/>
  <c r="T130" i="3"/>
  <c r="T144" i="2"/>
  <c r="BK245" i="3"/>
  <c r="J245" i="3" s="1"/>
  <c r="J104" i="3" s="1"/>
  <c r="R130" i="3"/>
  <c r="T581" i="2"/>
  <c r="R124" i="5"/>
  <c r="R123" i="5"/>
  <c r="R122" i="7"/>
  <c r="T245" i="3"/>
  <c r="R245" i="3"/>
  <c r="BK130" i="3"/>
  <c r="J130" i="3"/>
  <c r="J97" i="3"/>
  <c r="J246" i="3"/>
  <c r="J105" i="3"/>
  <c r="BK144" i="2"/>
  <c r="BK581" i="2"/>
  <c r="J581" i="2" s="1"/>
  <c r="J107" i="2" s="1"/>
  <c r="BK124" i="5"/>
  <c r="J124" i="5"/>
  <c r="J97" i="5"/>
  <c r="J96" i="6"/>
  <c r="BK122" i="7"/>
  <c r="J122" i="7"/>
  <c r="J96" i="7"/>
  <c r="BK123" i="8"/>
  <c r="J123" i="8"/>
  <c r="J97" i="8"/>
  <c r="J131" i="3"/>
  <c r="J98" i="3"/>
  <c r="BK118" i="4"/>
  <c r="J118" i="4"/>
  <c r="J96" i="4" s="1"/>
  <c r="BD94" i="1"/>
  <c r="W33" i="1" s="1"/>
  <c r="F33" i="5"/>
  <c r="AZ98" i="1" s="1"/>
  <c r="BC94" i="1"/>
  <c r="W32" i="1"/>
  <c r="J33" i="7"/>
  <c r="AV100" i="1"/>
  <c r="AT100" i="1"/>
  <c r="F33" i="7"/>
  <c r="AZ100" i="1"/>
  <c r="J33" i="6"/>
  <c r="AV99" i="1" s="1"/>
  <c r="AT99" i="1" s="1"/>
  <c r="J33" i="8"/>
  <c r="AV101" i="1"/>
  <c r="AT101" i="1"/>
  <c r="BB94" i="1"/>
  <c r="W31" i="1" s="1"/>
  <c r="F33" i="3"/>
  <c r="AZ96" i="1"/>
  <c r="F33" i="6"/>
  <c r="AZ99" i="1"/>
  <c r="J33" i="2"/>
  <c r="AV95" i="1" s="1"/>
  <c r="AT95" i="1" s="1"/>
  <c r="J33" i="4"/>
  <c r="AV97" i="1"/>
  <c r="AT97" i="1"/>
  <c r="J33" i="5"/>
  <c r="AV98" i="1" s="1"/>
  <c r="AT98" i="1" s="1"/>
  <c r="F33" i="4"/>
  <c r="AZ97" i="1"/>
  <c r="J33" i="3"/>
  <c r="AV96" i="1" s="1"/>
  <c r="AT96" i="1" s="1"/>
  <c r="F33" i="8"/>
  <c r="AZ101" i="1"/>
  <c r="BA94" i="1"/>
  <c r="W30" i="1"/>
  <c r="F33" i="2"/>
  <c r="AZ95" i="1" s="1"/>
  <c r="R129" i="3" l="1"/>
  <c r="BK143" i="2"/>
  <c r="J143" i="2" s="1"/>
  <c r="J30" i="2" s="1"/>
  <c r="AG95" i="1" s="1"/>
  <c r="AN95" i="1" s="1"/>
  <c r="T129" i="3"/>
  <c r="T143" i="2"/>
  <c r="P143" i="2"/>
  <c r="AU95" i="1"/>
  <c r="AU94" i="1" s="1"/>
  <c r="J144" i="2"/>
  <c r="J97" i="2"/>
  <c r="BK122" i="8"/>
  <c r="J122" i="8"/>
  <c r="J96" i="8"/>
  <c r="BK123" i="5"/>
  <c r="J123" i="5"/>
  <c r="J96" i="5"/>
  <c r="J39" i="6"/>
  <c r="BK129" i="3"/>
  <c r="J129" i="3" s="1"/>
  <c r="J96" i="3" s="1"/>
  <c r="AN99" i="1"/>
  <c r="J30" i="4"/>
  <c r="AG97" i="1"/>
  <c r="AN97" i="1"/>
  <c r="AW94" i="1"/>
  <c r="AK30" i="1" s="1"/>
  <c r="AX94" i="1"/>
  <c r="AZ94" i="1"/>
  <c r="W29" i="1"/>
  <c r="AY94" i="1"/>
  <c r="J30" i="7"/>
  <c r="AG100" i="1"/>
  <c r="AN100" i="1"/>
  <c r="J39" i="2" l="1"/>
  <c r="J96" i="2"/>
  <c r="J39" i="7"/>
  <c r="J39" i="4"/>
  <c r="AV94" i="1"/>
  <c r="AK29" i="1" s="1"/>
  <c r="J30" i="8"/>
  <c r="AG101" i="1"/>
  <c r="AN101" i="1"/>
  <c r="J30" i="5"/>
  <c r="AG98" i="1"/>
  <c r="AN98" i="1" s="1"/>
  <c r="J30" i="3"/>
  <c r="AG96" i="1"/>
  <c r="AN96" i="1"/>
  <c r="J39" i="5" l="1"/>
  <c r="J39" i="8"/>
  <c r="J39" i="3"/>
  <c r="AG94" i="1"/>
  <c r="AT94" i="1"/>
  <c r="AN94" i="1" l="1"/>
  <c r="AK26" i="1"/>
  <c r="AK35" i="1"/>
</calcChain>
</file>

<file path=xl/sharedStrings.xml><?xml version="1.0" encoding="utf-8"?>
<sst xmlns="http://schemas.openxmlformats.org/spreadsheetml/2006/main" count="17085" uniqueCount="2888">
  <si>
    <t>Export Komplet</t>
  </si>
  <si>
    <t/>
  </si>
  <si>
    <t>2.0</t>
  </si>
  <si>
    <t>ZAMOK</t>
  </si>
  <si>
    <t>False</t>
  </si>
  <si>
    <t>{5c60ea43-298b-4492-9e16-b0ed1dcd62e2}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</si>
  <si>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</si>
  <si>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</si>
  <si>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</si>
  <si>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</si>
  <si>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</si>
  <si>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</si>
  <si>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</si>
  <si>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</si>
  <si>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222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</si>
  <si>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</si>
  <si>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</si>
  <si>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Základní škola Tuklaty – Přístavba tělocvičny a učeben_REV2</t>
  </si>
  <si>
    <t>KSO:</t>
  </si>
  <si>
    <t>801 32</t>
  </si>
  <si>
    <t>CC-CZ:</t>
  </si>
  <si>
    <t>Místo:</t>
  </si>
  <si>
    <t xml:space="preserve"> </t>
  </si>
  <si>
    <t>Datum:</t>
  </si>
  <si>
    <t>23. 2. 2024</t>
  </si>
  <si>
    <t>Zadavatel:</t>
  </si>
  <si>
    <t>IČ:</t>
  </si>
  <si>
    <t>Obec Tuklaty</t>
  </si>
  <si>
    <t>DIČ:</t>
  </si>
  <si>
    <t>Uchazeč:</t>
  </si>
  <si>
    <t>Vyplň údaj</t>
  </si>
  <si>
    <t>Projektant:</t>
  </si>
  <si>
    <t>06553044</t>
  </si>
  <si>
    <t>INGARA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</si>
  <si>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</si>
  <si>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</si>
  <si>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</si>
  <si>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</si>
  <si>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</si>
  <si>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</si>
  <si>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</si>
  <si>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</si>
  <si>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</si>
  <si>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</si>
  <si>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</si>
  <si>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</si>
  <si>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</si>
  <si>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</si>
  <si>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</si>
  <si>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</si>
  <si>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</si>
  <si>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</si>
  <si>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</si>
  <si>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</si>
  <si>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</si>
  <si>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</si>
  <si>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</si>
  <si>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</si>
  <si>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</si>
  <si>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</si>
  <si>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</si>
  <si>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</si>
  <si>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</si>
  <si>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</si>
  <si>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</si>
  <si>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</si>
  <si>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</si>
  <si>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</si>
  <si>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</si>
  <si>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</si>
  <si>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</si>
  <si>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</si>
  <si>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</si>
  <si>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</si>
  <si>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</si>
  <si>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</si>
  <si>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</si>
  <si>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</si>
  <si>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</si>
  <si>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</si>
  <si>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</si>
  <si>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</si>
  <si>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D1.1.</t>
  </si>
  <si>
    <t>Architektonicko stavební část</t>
  </si>
  <si>
    <t>STA</t>
  </si>
  <si>
    <t>1</t>
  </si>
  <si>
    <t>{215b110a-9d3b-4d62-9506-cd4df80e519d}</t>
  </si>
  <si>
    <t>2</t>
  </si>
  <si>
    <t>D1.4.a</t>
  </si>
  <si>
    <t>Zdravotechnické instalace</t>
  </si>
  <si>
    <t>{bf4f79c0-7a0f-443a-928d-9f2cef1d3e45}</t>
  </si>
  <si>
    <t>D1.4.c</t>
  </si>
  <si>
    <t>Vzduchotechnika</t>
  </si>
  <si>
    <t>{8db6b539-3772-4c92-be3b-cd7901fe7ac0}</t>
  </si>
  <si>
    <t>D1.4.d</t>
  </si>
  <si>
    <t>Vytápění</t>
  </si>
  <si>
    <t>{18be22da-8bb0-4fcc-b305-f9c5fb97ce4b}</t>
  </si>
  <si>
    <t>D1.4.g</t>
  </si>
  <si>
    <t>Slaboproudé elektronické komunikace</t>
  </si>
  <si>
    <t>{067ee1b2-4e2f-4c59-8df2-8f3aaa9da0d9}</t>
  </si>
  <si>
    <t>D1.4.h</t>
  </si>
  <si>
    <t>Silnoproudá elektrotechnika a bleskosvod</t>
  </si>
  <si>
    <t>{dca58a1b-a763-4b77-972b-28f0b38e2d55}</t>
  </si>
  <si>
    <t>D0.0</t>
  </si>
  <si>
    <t>Příprava území, VRN</t>
  </si>
  <si>
    <t>{807aca1f-cc6d-4341-9b3a-d7242f13a9e8}</t>
  </si>
  <si>
    <t>KRYCÍ LIST SOUPISU PRACÍ</t>
  </si>
  <si>
    <t>Objekt:</t>
  </si>
  <si>
    <t>D1.1. - Architektonicko stavební část</t>
  </si>
  <si>
    <t>Ing. Aleš Řada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</si>
  <si>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</si>
  <si>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</si>
  <si>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</si>
  <si>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</si>
  <si>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</si>
  <si>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</si>
  <si>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</si>
  <si>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</si>
  <si>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</si>
  <si>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</si>
  <si>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</si>
  <si>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</si>
  <si>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</si>
  <si>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</si>
  <si>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</si>
  <si>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</si>
  <si>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</si>
  <si>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</si>
  <si>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</si>
  <si>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</si>
  <si>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</si>
  <si>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</si>
  <si>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</si>
  <si>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</si>
  <si>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</si>
  <si>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</si>
  <si>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</si>
  <si>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</si>
  <si>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</si>
  <si>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</si>
  <si>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</si>
  <si>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</si>
  <si>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</si>
  <si>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</si>
  <si>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</si>
  <si>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</si>
  <si>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</si>
  <si>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</si>
  <si>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</si>
  <si>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</si>
  <si>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</si>
  <si>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</si>
  <si>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</si>
  <si>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</si>
  <si>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</si>
  <si>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</si>
  <si>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</si>
  <si>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</si>
  <si>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</si>
  <si>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</si>
  <si>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112101104</t>
  </si>
  <si>
    <t>Odstranění stromů s odřezáním kmene a s odvětvením listnatých, průměru kmene přes 700 do 900 mm</t>
  </si>
  <si>
    <t>kus</t>
  </si>
  <si>
    <t>4</t>
  </si>
  <si>
    <t>110747458</t>
  </si>
  <si>
    <t>112251104</t>
  </si>
  <si>
    <t>Odstranění pařezů strojně s jejich vykopáním nebo vytrháním průměru přes 700 do 900 mm</t>
  </si>
  <si>
    <t>1672044635</t>
  </si>
  <si>
    <t>3</t>
  </si>
  <si>
    <t>121151113</t>
  </si>
  <si>
    <t>Sejmutí ornice strojně při souvislé ploše přes 100 do 500 m2, tl. vrstvy do 200 mm</t>
  </si>
  <si>
    <t>m2</t>
  </si>
  <si>
    <t>1361455723</t>
  </si>
  <si>
    <t>VV</t>
  </si>
  <si>
    <t>"učebny"13,3*14,3</t>
  </si>
  <si>
    <t>"tělocvična"14,7*26,2</t>
  </si>
  <si>
    <t xml:space="preserve">"příjezdová cesta"219 </t>
  </si>
  <si>
    <t xml:space="preserve">"zpevněné plochy"43 </t>
  </si>
  <si>
    <t>Součet</t>
  </si>
  <si>
    <t>122351106</t>
  </si>
  <si>
    <t>Odkopávky a prokopávky nezapažené strojně v hornině třídy těžitelnosti II skupiny 4 přes 1 000 do 5 000 m3</t>
  </si>
  <si>
    <t>m3</t>
  </si>
  <si>
    <t>1560641064</t>
  </si>
  <si>
    <t>"stavební jáma"</t>
  </si>
  <si>
    <t>"řez1"47,9*5</t>
  </si>
  <si>
    <t>"řez2"76,2*8,9</t>
  </si>
  <si>
    <t>"řez3"30,3*18,6</t>
  </si>
  <si>
    <t>"příjezdová cesta"219*0,1</t>
  </si>
  <si>
    <t>"zpevněné plochy"43*0,1</t>
  </si>
  <si>
    <t>5</t>
  </si>
  <si>
    <t>132312131</t>
  </si>
  <si>
    <t>Hloubení nezapažených rýh šířky do 800 mm ručně s urovnáním dna do předepsaného profilu a spádu v hornině třídy těžitelnosti II skupiny 4 soudržných</t>
  </si>
  <si>
    <t>1245733582</t>
  </si>
  <si>
    <t>"podbetonování základů"</t>
  </si>
  <si>
    <t>(2,07*7,09+1,62+1,12+0,62)*0,5</t>
  </si>
  <si>
    <t>(2,07+1,62+1,12+0,62)*0,8</t>
  </si>
  <si>
    <t>6</t>
  </si>
  <si>
    <t>132351101</t>
  </si>
  <si>
    <t>Hloubení nezapažených rýh šířky do 800 mm strojně s urovnáním dna do předepsaného profilu a spádu v hornině třídy těžitelnosti II skupiny 4 do 20 m3</t>
  </si>
  <si>
    <t>-992719973</t>
  </si>
  <si>
    <t>"základové pasy"</t>
  </si>
  <si>
    <t>0,6*0,45*10,2</t>
  </si>
  <si>
    <t>0,6*0,3*13,2</t>
  </si>
  <si>
    <t>7</t>
  </si>
  <si>
    <t>162251121</t>
  </si>
  <si>
    <t>Vodorovné přemístění výkopku nebo sypaniny po suchu na obvyklém dopravním prostředku, bez naložení výkopku, avšak se složením bez rozhrnutí z horniny třídy těžitelnosti II skupiny 4 a 5 na vzdálenost do 20 m</t>
  </si>
  <si>
    <t>-1638805624</t>
  </si>
  <si>
    <t>8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</si>
  <si>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</si>
  <si>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</si>
  <si>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894905424</t>
  </si>
  <si>
    <t>9</t>
  </si>
  <si>
    <t>167151112</t>
  </si>
  <si>
    <t>Nakládání, skládání a překládání neulehlého výkopku nebo sypaniny strojně nakládání, množství přes 100 m3, z hornin třídy těžitelnosti II, skupiny 4 a 5</t>
  </si>
  <si>
    <t>1098797239</t>
  </si>
  <si>
    <t>10</t>
  </si>
  <si>
    <t>171201231</t>
  </si>
  <si>
    <t>Poplatek za uložení stavebního odpadu na recyklační skládce (skládkovné) zeminy a kamení zatříděného do Katalogu odpadů pod kódem 17 05 04</t>
  </si>
  <si>
    <t>t</t>
  </si>
  <si>
    <t>-1999678496</t>
  </si>
  <si>
    <t>1222*1,8</t>
  </si>
  <si>
    <t>11</t>
  </si>
  <si>
    <t>171251201</t>
  </si>
  <si>
    <t>Uložení sypaniny na skládky nebo meziskládky bez hutnění s upravením uložené sypaniny do předepsaného tvaru</t>
  </si>
  <si>
    <t>1804795975</t>
  </si>
  <si>
    <t>1481,26</t>
  </si>
  <si>
    <t>13,362</t>
  </si>
  <si>
    <t>5,13</t>
  </si>
  <si>
    <t>174151103</t>
  </si>
  <si>
    <t>Zásyp sypaninou z jakékoliv horniny strojně s uložením výkopku ve vrstvách se zhutněním zářezů se šikmými stěnami pro podzemní vedení a kolem objektů zřízených v těchto zářezech</t>
  </si>
  <si>
    <t>1210467982</t>
  </si>
  <si>
    <t>"spodní stavba"</t>
  </si>
  <si>
    <t>5,9*25,3+4,4*31</t>
  </si>
  <si>
    <t>13</t>
  </si>
  <si>
    <t>181351103</t>
  </si>
  <si>
    <t>Rozprostření a urovnání ornice v rovině nebo ve svahu sklonu do 1:5 strojně při souvislé ploše přes 100 do 500 m2, tl. vrstvy do 200 mm</t>
  </si>
  <si>
    <t>1072043924</t>
  </si>
  <si>
    <t>14</t>
  </si>
  <si>
    <t>181951114</t>
  </si>
  <si>
    <t>Úprava pláně vyrovnáním výškových rozdílů strojně v hornině třídy těžitelnosti II, skupiny 4 a 5 se zhutněním</t>
  </si>
  <si>
    <t>-825593482</t>
  </si>
  <si>
    <t>"deska Z1"</t>
  </si>
  <si>
    <t>13,2*12,15</t>
  </si>
  <si>
    <t>"deska Z11"</t>
  </si>
  <si>
    <t>13,2*24,7</t>
  </si>
  <si>
    <t>Zakládání</t>
  </si>
  <si>
    <t>15</t>
  </si>
  <si>
    <t>271562211</t>
  </si>
  <si>
    <t>Podsyp pod základové konstrukce se zhutněním a urovnáním povrchu z kameniva drobného, frakce 0 - 4 mm</t>
  </si>
  <si>
    <t>-2060918536</t>
  </si>
  <si>
    <t>13,2*24,7*0,05</t>
  </si>
  <si>
    <t>13,2*12,15*0,05</t>
  </si>
  <si>
    <t>16</t>
  </si>
  <si>
    <t>273321411</t>
  </si>
  <si>
    <t>Základy z betonu železového (bez výztuže) desky z betonu bez zvláštních nároků na prostředí tř. C 20/25</t>
  </si>
  <si>
    <t>-2049735682</t>
  </si>
  <si>
    <t>13,2*12,15*0,3</t>
  </si>
  <si>
    <t>13,2*24,7*0,4</t>
  </si>
  <si>
    <t>17</t>
  </si>
  <si>
    <t>273323611</t>
  </si>
  <si>
    <t>Základy z betonu železového (bez výztuže) desky z betonu pro konstrukce bílých van tř. C 30/37</t>
  </si>
  <si>
    <t>-274789117</t>
  </si>
  <si>
    <t>"deska opěrná stěna" 1,5*5*0,3</t>
  </si>
  <si>
    <t>"deska pod venkovní schodiště" 3,4*1,5*0,2</t>
  </si>
  <si>
    <t>18</t>
  </si>
  <si>
    <t>273351121</t>
  </si>
  <si>
    <t>Bednění základů desek zřízení</t>
  </si>
  <si>
    <t>50561148</t>
  </si>
  <si>
    <t>(2*13,2+2*12,15)*0,3</t>
  </si>
  <si>
    <t>(2*13,2+2*24,7)*0,4</t>
  </si>
  <si>
    <t>"deska opěrná stěna" (1,5+5)*2*0,3</t>
  </si>
  <si>
    <t>19</t>
  </si>
  <si>
    <t>273351122</t>
  </si>
  <si>
    <t>Bednění základů desek odstranění</t>
  </si>
  <si>
    <t>-1080508732</t>
  </si>
  <si>
    <t>20</t>
  </si>
  <si>
    <t>273361821</t>
  </si>
  <si>
    <t>Výztuž základů desek z betonářské oceli 10 505 (R) nebo BSt 500</t>
  </si>
  <si>
    <t>1765350247</t>
  </si>
  <si>
    <t>5,649</t>
  </si>
  <si>
    <t>273362021</t>
  </si>
  <si>
    <t>Výztuž základů desek ze svařovaných sítí z drátů typu KARI</t>
  </si>
  <si>
    <t>-689995854</t>
  </si>
  <si>
    <t>2*3,242*1,1</t>
  </si>
  <si>
    <t>"deska opěrná stěna" 0,501</t>
  </si>
  <si>
    <t>22</t>
  </si>
  <si>
    <t>274313711</t>
  </si>
  <si>
    <t>Základy z betonu prostého pasy betonu kamenem neprokládaného tř. C 20/25</t>
  </si>
  <si>
    <t>1725901948</t>
  </si>
  <si>
    <t>23</t>
  </si>
  <si>
    <t>279113146</t>
  </si>
  <si>
    <t>Základové zdi z tvárnic ztraceného bednění včetně výplně z betonu bez zvláštních nároků na vliv prostředí třídy C 20/25, tloušťky zdiva přes 400 do 500 mm</t>
  </si>
  <si>
    <t>-175102746</t>
  </si>
  <si>
    <t>2,07*7,09+1,62+1,12+0,62</t>
  </si>
  <si>
    <t>2,07+1,62+1,12+0,62</t>
  </si>
  <si>
    <t>Svislé a kompletní konstrukce</t>
  </si>
  <si>
    <t>24</t>
  </si>
  <si>
    <t>317168011</t>
  </si>
  <si>
    <t>Překlady keramické ploché osazené do maltového lože, výšky překladu 71 mm šířky 115 mm, délky 1000 mm</t>
  </si>
  <si>
    <t>-265495320</t>
  </si>
  <si>
    <t>25</t>
  </si>
  <si>
    <t>317168012</t>
  </si>
  <si>
    <t>Překlady keramické ploché osazené do maltového lože, výšky překladu 71 mm šířky 115 mm, délky 1250 mm</t>
  </si>
  <si>
    <t>-1114851242</t>
  </si>
  <si>
    <t>26</t>
  </si>
  <si>
    <t>317168052</t>
  </si>
  <si>
    <t>Překlady keramické vysoké osazené do maltového lože, šířky překladu 70 mm výšky 238 mm, délky 1250 mm</t>
  </si>
  <si>
    <t>830812549</t>
  </si>
  <si>
    <t>27</t>
  </si>
  <si>
    <t>317168053</t>
  </si>
  <si>
    <t>Překlady keramické vysoké osazené do maltového lože, šířky překladu 70 mm výšky 238 mm, délky 1500 mm</t>
  </si>
  <si>
    <t>-404504232</t>
  </si>
  <si>
    <t>28</t>
  </si>
  <si>
    <t>317168055</t>
  </si>
  <si>
    <t>Překlady keramické vysoké osazené do maltového lože, šířky překladu 70 mm výšky 238 mm, délky 2000 mm</t>
  </si>
  <si>
    <t>1503529886</t>
  </si>
  <si>
    <t>29</t>
  </si>
  <si>
    <t>317168057</t>
  </si>
  <si>
    <t>Překlady keramické vysoké osazené do maltového lože, šířky překladu 70 mm výšky 238 mm, délky 2500 mm</t>
  </si>
  <si>
    <t>-1363600155</t>
  </si>
  <si>
    <t>30</t>
  </si>
  <si>
    <t>317168058</t>
  </si>
  <si>
    <t>Překlady keramické vysoké osazené do maltového lože, šířky překladu 70 mm výšky 238 mm, délky 2750 mm</t>
  </si>
  <si>
    <t>2066363087</t>
  </si>
  <si>
    <t>31</t>
  </si>
  <si>
    <t>317168059</t>
  </si>
  <si>
    <t>Překlady keramické vysoké osazené do maltového lože, šířky překladu 70 mm výšky 238 mm, délky 3000 mm</t>
  </si>
  <si>
    <t>-62490460</t>
  </si>
  <si>
    <t>32</t>
  </si>
  <si>
    <t>337171121</t>
  </si>
  <si>
    <t>Montáž nosné ocelové konstrukce haly průmyslové bez jeřábové dráhy výšky přes 6 do 12 m, rozpětí vazníků do 12 m</t>
  </si>
  <si>
    <t>1407111924</t>
  </si>
  <si>
    <t>"viz oddíl statika" 16,423</t>
  </si>
  <si>
    <t>33</t>
  </si>
  <si>
    <t>M</t>
  </si>
  <si>
    <t>RMAT0001</t>
  </si>
  <si>
    <t>ocelová konstrukce průmyslové haly</t>
  </si>
  <si>
    <t>-1301456257</t>
  </si>
  <si>
    <t>34</t>
  </si>
  <si>
    <t>341321510</t>
  </si>
  <si>
    <t>Stěny a příčky z betonu železového (bez výztuže) nosné tř. C 20/25</t>
  </si>
  <si>
    <t>-124575708</t>
  </si>
  <si>
    <t>"1.PP přístavba - stěny S1 - S6"</t>
  </si>
  <si>
    <t>(12,5+9,35+3,85+3,05+3,8+13)*2,9*0,25</t>
  </si>
  <si>
    <t>"1.PP tělocvična - stěny S11 - S21"</t>
  </si>
  <si>
    <t>"S11" 3,15*0,4*17,8</t>
  </si>
  <si>
    <t>"S12" 3,15*0,4*2,3</t>
  </si>
  <si>
    <t>"S13" 3,15*0,4*0,65</t>
  </si>
  <si>
    <t>"S14" 3,15*0,35*2,7</t>
  </si>
  <si>
    <t>"S15" 3,15*0,35*8,5</t>
  </si>
  <si>
    <t>"S16" 3,15*0,2*3,8</t>
  </si>
  <si>
    <t>"S17" 3,15*0,2*3,1</t>
  </si>
  <si>
    <t>"S18" 3,15*0,2*3,3</t>
  </si>
  <si>
    <t>"S19" 3,15*0,35*13,2</t>
  </si>
  <si>
    <t>"S20" 0,75*0,4*2</t>
  </si>
  <si>
    <t>"S21" 0,75*0,35*2</t>
  </si>
  <si>
    <t>35</t>
  </si>
  <si>
    <t>341321610</t>
  </si>
  <si>
    <t>Stěny a příčky z betonu železového (bez výztuže) nosné tř. C 30/37</t>
  </si>
  <si>
    <t>-1357623226</t>
  </si>
  <si>
    <t>"opěrná stěna" (1,2+5)*2,25*2</t>
  </si>
  <si>
    <t>36</t>
  </si>
  <si>
    <t>341351111</t>
  </si>
  <si>
    <t>Bednění stěn a příček nosných rovné oboustranné za každou stranu zřízení</t>
  </si>
  <si>
    <t>-1475957144</t>
  </si>
  <si>
    <t>(12,5+9,35+3,85+3,05+3,8+13)*2,9</t>
  </si>
  <si>
    <t>"S11" 3,15*17,8</t>
  </si>
  <si>
    <t>"S12" 3,15*2,3</t>
  </si>
  <si>
    <t>"S13" 3,15*0,65</t>
  </si>
  <si>
    <t>"S14" 3,15*2,7</t>
  </si>
  <si>
    <t>"S15" 3,15*8,5</t>
  </si>
  <si>
    <t>"S16" 3,15*3,8</t>
  </si>
  <si>
    <t>"S17" 3,15*3,1</t>
  </si>
  <si>
    <t>"S18" 3,15*3,3</t>
  </si>
  <si>
    <t>"S19" 3,15*13,2</t>
  </si>
  <si>
    <t>"S20" 0,75*2</t>
  </si>
  <si>
    <t>"S21" 0,75*2</t>
  </si>
  <si>
    <t>37</t>
  </si>
  <si>
    <t>341351112</t>
  </si>
  <si>
    <t>Bednění stěn a příček nosných rovné oboustranné za každou stranu odstranění</t>
  </si>
  <si>
    <t>30673103</t>
  </si>
  <si>
    <t>"viz položka zřízení" 337,348</t>
  </si>
  <si>
    <t>38</t>
  </si>
  <si>
    <t>341361821</t>
  </si>
  <si>
    <t>Výztuž stěn a příček nosných svislých nebo šikmých, rovných nebo oblých z betonářské oceli 10 505 (R) nebo BSt 500</t>
  </si>
  <si>
    <t>420625801</t>
  </si>
  <si>
    <t>"viz oddíl statika"</t>
  </si>
  <si>
    <t>12,48*1,05</t>
  </si>
  <si>
    <t>"opěrná stěna" 0,158</t>
  </si>
  <si>
    <t>39</t>
  </si>
  <si>
    <t>345321414</t>
  </si>
  <si>
    <t>Zídky atikové, poprsní, schodišťové a zábradelní z betonu železového bez výztuže tř. C 20/25</t>
  </si>
  <si>
    <t>-1500475572</t>
  </si>
  <si>
    <t>"trám T11 - T14"</t>
  </si>
  <si>
    <t>25,28*0,385*0,3</t>
  </si>
  <si>
    <t>"atika"</t>
  </si>
  <si>
    <t>51,1*0,57*0,2</t>
  </si>
  <si>
    <t>40</t>
  </si>
  <si>
    <t>345351005</t>
  </si>
  <si>
    <t>Bednění atikových, poprsních, schodišťových, zábradelních zídek plnostěnných zřízení</t>
  </si>
  <si>
    <t>1331873846</t>
  </si>
  <si>
    <t>25,28*0,385</t>
  </si>
  <si>
    <t>51,1*0,57</t>
  </si>
  <si>
    <t>41</t>
  </si>
  <si>
    <t>345351006</t>
  </si>
  <si>
    <t>Bednění atikových, poprsních, schodišťových, zábradelních zídek plnostěnných odstranění</t>
  </si>
  <si>
    <t>-1502533178</t>
  </si>
  <si>
    <t>"viz zřízení"</t>
  </si>
  <si>
    <t>38,860</t>
  </si>
  <si>
    <t>42</t>
  </si>
  <si>
    <t>345361821</t>
  </si>
  <si>
    <t>Výztuž atikových, poprsních, schodišťových, zábradelních zídek a madel z betonářské oceli 10 505 (R) nebo BSt 500</t>
  </si>
  <si>
    <t>529955592</t>
  </si>
  <si>
    <t>0,906*1,05</t>
  </si>
  <si>
    <t>43</t>
  </si>
  <si>
    <t>311235451</t>
  </si>
  <si>
    <t>Zdivo jednovrstvé z cihel děrovaných broušených na zdicí pěnu, pevnost cihel do P10, tl. zdiva 300 mm</t>
  </si>
  <si>
    <t>-706001133</t>
  </si>
  <si>
    <t>"1.PP"</t>
  </si>
  <si>
    <t>"stěny" (11,58+12,48+4+4,55)*2,9</t>
  </si>
  <si>
    <t>"otvory"-(1,4*2,1+1,1*2,1*3+1,0*2,1*2)</t>
  </si>
  <si>
    <t>"1.NP"</t>
  </si>
  <si>
    <t>"stěny" (12,25*2+12,7*2+8,85+12,48)*3,6</t>
  </si>
  <si>
    <t>"otvory"-(1,1*2,1*3+2*2,05+1*2,05+1*2,5+2,5*2,05*5+2,2*2,9+1,65*2,9)</t>
  </si>
  <si>
    <t>44</t>
  </si>
  <si>
    <t>342244231</t>
  </si>
  <si>
    <t>Příčky jednoduché z cihel děrovaných broušených, na zdicí PUR pěnu, pevnost cihel do P15, tl. příčky 80 mm</t>
  </si>
  <si>
    <t>-1451724787</t>
  </si>
  <si>
    <t>"stěny" (2,5*3+5,28+6,05+3,27+1,91)*2,9</t>
  </si>
  <si>
    <t>"otvory"-(0,8*2+1*2*2)</t>
  </si>
  <si>
    <t>45</t>
  </si>
  <si>
    <t>342244241</t>
  </si>
  <si>
    <t>Příčky jednoduché z cihel děrovaných broušených, na zdicí PUR pěnu, pevnost cihel do P15, tl. příčky 115 mm</t>
  </si>
  <si>
    <t>1945010670</t>
  </si>
  <si>
    <t>"stěny" (3,4+1,1+1,5+2,0)*2,9</t>
  </si>
  <si>
    <t>"otvory"-(0,8*2*4)</t>
  </si>
  <si>
    <t>Vodorovné konstrukce</t>
  </si>
  <si>
    <t>46</t>
  </si>
  <si>
    <t>411321515</t>
  </si>
  <si>
    <t>Stropy z betonu železového (bez výztuže) stropů deskových, plochých střech, desek balkonových, desek hřibových stropů včetně hlavic hřibových sloupů tř. C 20/25</t>
  </si>
  <si>
    <t>-579151047</t>
  </si>
  <si>
    <t>"deska D1"</t>
  </si>
  <si>
    <t>149,46*0,25</t>
  </si>
  <si>
    <t>"deska D11"</t>
  </si>
  <si>
    <t>157,8*0,25</t>
  </si>
  <si>
    <t>"schodiště"</t>
  </si>
  <si>
    <t>8,76*0,25</t>
  </si>
  <si>
    <t>"markýza"</t>
  </si>
  <si>
    <t>8,13*0,16</t>
  </si>
  <si>
    <t>47</t>
  </si>
  <si>
    <t>411351011</t>
  </si>
  <si>
    <t>Bednění stropních konstrukcí - bez podpěrné konstrukce desek tloušťky stropní desky přes 5 do 25 cm zřízení</t>
  </si>
  <si>
    <t>745172101</t>
  </si>
  <si>
    <t>149,46</t>
  </si>
  <si>
    <t>157,8</t>
  </si>
  <si>
    <t>8,76</t>
  </si>
  <si>
    <t>8,13</t>
  </si>
  <si>
    <t>48</t>
  </si>
  <si>
    <t>411351012</t>
  </si>
  <si>
    <t>Bednění stropních konstrukcí - bez podpěrné konstrukce desek tloušťky stropní desky přes 5 do 25 cm odstranění</t>
  </si>
  <si>
    <t>1402138325</t>
  </si>
  <si>
    <t>"viz položka zřízení"</t>
  </si>
  <si>
    <t>324,150</t>
  </si>
  <si>
    <t>49</t>
  </si>
  <si>
    <t>411354313</t>
  </si>
  <si>
    <t>Podpěrná konstrukce stropů - desek, kleneb a skořepin výška podepření do 4 m tloušťka stropu přes 15 do 25 cm zřízení</t>
  </si>
  <si>
    <t>1230489543</t>
  </si>
  <si>
    <t>50</t>
  </si>
  <si>
    <t>411354314</t>
  </si>
  <si>
    <t>Podpěrná konstrukce stropů - desek, kleneb a skořepin výška podepření do 4 m tloušťka stropu přes 15 do 25 cm odstranění</t>
  </si>
  <si>
    <t>-114382392</t>
  </si>
  <si>
    <t>324,15</t>
  </si>
  <si>
    <t>51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</si>
  <si>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</si>
  <si>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</t>
  </si>
  <si>
    <t>1818257526</t>
  </si>
  <si>
    <t>5,124</t>
  </si>
  <si>
    <t>5,264</t>
  </si>
  <si>
    <t>0,365</t>
  </si>
  <si>
    <t>0,208</t>
  </si>
  <si>
    <t>52</t>
  </si>
  <si>
    <t>SCW.0028184.R01</t>
  </si>
  <si>
    <t>ISOKORB T typ KL-M6-V1-REI 120</t>
  </si>
  <si>
    <t>-1149605269</t>
  </si>
  <si>
    <t>53</t>
  </si>
  <si>
    <t>434191423</t>
  </si>
  <si>
    <t>Osazování schodišťových stupňů kamenných s vyspárováním styčných spár, s provizorním dřevěným zábradlím a dočasným zakrytím stupnic prkny na desku, stupňů pemrlovaných nebo ostatních</t>
  </si>
  <si>
    <t>m</t>
  </si>
  <si>
    <t>-1861006385</t>
  </si>
  <si>
    <t>54</t>
  </si>
  <si>
    <t>59372021</t>
  </si>
  <si>
    <t>prvek schodišťový z vibrolisovaného betonu š 350 v 150 dl 1000mm barevný</t>
  </si>
  <si>
    <t>428453823</t>
  </si>
  <si>
    <t>55</t>
  </si>
  <si>
    <t>444171112</t>
  </si>
  <si>
    <t>Montáž krytiny střech ocelových konstrukcí z tvarovaných ocelových plechů šroubovaných, výšky budovy přes 6 do 12 m</t>
  </si>
  <si>
    <t>1045977022</t>
  </si>
  <si>
    <t>"viz oddíl statika" 347</t>
  </si>
  <si>
    <t>56</t>
  </si>
  <si>
    <t>15484350-100</t>
  </si>
  <si>
    <t>plech trapézový 92/275 PES 25µm tl 0,75mm</t>
  </si>
  <si>
    <t>276986512</t>
  </si>
  <si>
    <t>347*1,1 "Přepočtené koeficientem množství</t>
  </si>
  <si>
    <t>Komunikace pozemní</t>
  </si>
  <si>
    <t>57</t>
  </si>
  <si>
    <t>564730101</t>
  </si>
  <si>
    <t>Podklad nebo kryt z kameniva hrubého drceného vel. 16-32 mm s rozprostřením a zhutněním plochy jednotlivě do 100 m2, po zhutnění tl. 100 mm</t>
  </si>
  <si>
    <t>-152464838</t>
  </si>
  <si>
    <t>"okapový chodník"89,7*0,5</t>
  </si>
  <si>
    <t>58</t>
  </si>
  <si>
    <t>564851011</t>
  </si>
  <si>
    <t>Podklad ze štěrkodrti ŠD s rozprostřením a zhutněním plochy jednotlivě do 100 m2, po zhutnění tl. 150 mm</t>
  </si>
  <si>
    <t>2103846763</t>
  </si>
  <si>
    <t>"zpevněné plochy" 43</t>
  </si>
  <si>
    <t>59</t>
  </si>
  <si>
    <t>564871016</t>
  </si>
  <si>
    <t>Podklad ze štěrkodrti ŠD s rozprostřením a zhutněním plochy jednotlivě do 100 m2, po zhutnění tl. 300 mm</t>
  </si>
  <si>
    <t>511928410</t>
  </si>
  <si>
    <t>60</t>
  </si>
  <si>
    <t>564871116</t>
  </si>
  <si>
    <t>Podklad ze štěrkodrti ŠD s rozprostřením a zhutněním plochy přes 100 m2, po zhutnění tl. 300 mm</t>
  </si>
  <si>
    <t>-1825829651</t>
  </si>
  <si>
    <t>61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</si>
  <si>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</si>
  <si>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</t>
  </si>
  <si>
    <t>-2105630329</t>
  </si>
  <si>
    <t>62</t>
  </si>
  <si>
    <t>59245018</t>
  </si>
  <si>
    <t>dlažba skladebná betonová 200x100mm tl 60mm přírodní</t>
  </si>
  <si>
    <t>-1853114404</t>
  </si>
  <si>
    <t>43*1,03 "Přepočtené koeficientem množství</t>
  </si>
  <si>
    <t>Úpravy povrchů, podlahy a osazování výplní</t>
  </si>
  <si>
    <t>63</t>
  </si>
  <si>
    <t>612131301</t>
  </si>
  <si>
    <t>Podkladní a spojovací vrstva vnitřních omítaných ploch cementový postřik nanášený strojně celoplošně stěn</t>
  </si>
  <si>
    <t>149352818</t>
  </si>
  <si>
    <t>"viz omítky pol. 612321311" 698,553</t>
  </si>
  <si>
    <t>64</t>
  </si>
  <si>
    <t>612321311</t>
  </si>
  <si>
    <t>Omítka vápenocementová vnitřních ploch nanášená strojně jednovrstvá, tloušťky do 10 mm hrubá zatřená svislých konstrukcí stěn</t>
  </si>
  <si>
    <t>1915764514</t>
  </si>
  <si>
    <t>"001" (4,8+2,5)*2*3,1</t>
  </si>
  <si>
    <t>"002" (6,1+4,55)*2*2,6-(1,1*2,1*3)-(1,4*2,1*2)-(1,8*2,1)</t>
  </si>
  <si>
    <t>"004" (6,43+4,0)*2*2,6-(1,8*2,1)</t>
  </si>
  <si>
    <t>"005" (1,9+1,4)*2*2,5-(0,8*2,0)</t>
  </si>
  <si>
    <t>"006" (1,35+0,95)*2*2,5-(0,8*2,0)</t>
  </si>
  <si>
    <t>"007" (1,35+0,95)*2*2,5-(0,8*2,0)</t>
  </si>
  <si>
    <t>"008" (3,27+1,87+4,1+2,5)*2*2,5-(1,0*2,0)</t>
  </si>
  <si>
    <t>"009" (4,1+1,63)*2*2,5-(0,8*2,0*4)</t>
  </si>
  <si>
    <t>"010" (3,1+1,9)*2*2,5-(1,0*2,0*3)</t>
  </si>
  <si>
    <t>"011" (2,65+4,1+2,5+1,87)*2*2,5-(1,0*2,0)</t>
  </si>
  <si>
    <t>"012" (2,1+1,9)*2*2,5-(1,0*2,0-2)</t>
  </si>
  <si>
    <t>"013" (3,4+1,3)*2*2,5-(0,9*2,0*3)</t>
  </si>
  <si>
    <t>"014" (1,5+1,1)*2*2,5-(0,8*2,0)</t>
  </si>
  <si>
    <t>"015" (1,5+1,1)*2*2,5-(0,8*2,0)</t>
  </si>
  <si>
    <t>"016" (2,35+2,2)*2*2,5-(1,0*2,0)</t>
  </si>
  <si>
    <t>"101" (12,7+2,5)*2*3,4+(2,2*2,9)-(1,3*2,1)-(1,0*2,0*2)</t>
  </si>
  <si>
    <t>"102" (8,85+6,1)*2*3,4+(2,2*2,9)-(2,5*2,0*3)-(1*2,5)</t>
  </si>
  <si>
    <t>"103" (8,86+6,13)*2*3,4+(2,2*2,9)-(2,5*2,0*2)-(1,7*2,9)</t>
  </si>
  <si>
    <t>65</t>
  </si>
  <si>
    <t>612321131</t>
  </si>
  <si>
    <t>Vápenocementový štuk vnitřních ploch tloušťky do 3 mm svislých konstrukcí stěn</t>
  </si>
  <si>
    <t>-2112540003</t>
  </si>
  <si>
    <t>"005" (1,9+1,4)*2*1,0-(0,8*2,0)</t>
  </si>
  <si>
    <t>"006" (1,35+0,95)*2*1,0-(0,8*2,0)</t>
  </si>
  <si>
    <t>"007" (1,35+0,95)*2*1,0-(0,8*2,0)</t>
  </si>
  <si>
    <t>"008" (3,27+1,87+4,1+2,5)*2*0,4-(1,0*2,0)</t>
  </si>
  <si>
    <t>"009" (4,1*1,63)*2*1,0-(0,8*2,0*4)</t>
  </si>
  <si>
    <t>"010" (3,1*1,9)*2*2,5-(1,0*2,0*3)</t>
  </si>
  <si>
    <t>"011" (2,65+4,1+2,5+1,87)*2*0,4-(1,0*2,0)</t>
  </si>
  <si>
    <t>"013" (3,4+1,3)*2*1,0-(0,9*2,0*3)</t>
  </si>
  <si>
    <t>"014" (1,5+1,1)*2*1,0-(0,8*2,0)</t>
  </si>
  <si>
    <t>"015" (1,5+1,1)*2*1,0-(0,8*2,0)</t>
  </si>
  <si>
    <t>"016" (2,35+2,2)*2*1,0-(1,0*2,0)</t>
  </si>
  <si>
    <t>66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</si>
  <si>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</si>
  <si>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</si>
  <si>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1304765222</t>
  </si>
  <si>
    <t>"S0.3 a S0.4" 253</t>
  </si>
  <si>
    <t>"S0.5 a S1.1" 131</t>
  </si>
  <si>
    <t>67</t>
  </si>
  <si>
    <t>28375952</t>
  </si>
  <si>
    <t>deska EPS 70 fasádní λ=0,039 tl 160mm</t>
  </si>
  <si>
    <t>-807902476</t>
  </si>
  <si>
    <t>131*1,05 "Přepočtené koeficientem množství</t>
  </si>
  <si>
    <t>68</t>
  </si>
  <si>
    <t>622211033</t>
  </si>
  <si>
    <t>Montáž kontaktního zateplení lepením a mechanickým kotvením z polystyrenových desek (dodávka ve specifikaci) na vnější stěny, na podklad dřevěný nebo kovový, tloušťky desek přes 120 do 160 mm</t>
  </si>
  <si>
    <t>23658321</t>
  </si>
  <si>
    <t>"S 1.2" 159</t>
  </si>
  <si>
    <t>69</t>
  </si>
  <si>
    <t>28375951</t>
  </si>
  <si>
    <t>deska EPS 70 fasádní λ=0,039 tl 140mm</t>
  </si>
  <si>
    <t>1076185034</t>
  </si>
  <si>
    <t>412*1,05 "Přepočtené koeficientem množství</t>
  </si>
  <si>
    <t>70</t>
  </si>
  <si>
    <t>622213031</t>
  </si>
  <si>
    <t>Montáž kontaktního zateplení lepením na vnější stěny, na podklad betonový nebo z tvárnic keramických nebo vápenopískových, z desek polystyrenových (dodávka ve specifikaci), tloušťky desek přes 120 do 160 mm</t>
  </si>
  <si>
    <t>1612009450</t>
  </si>
  <si>
    <t>"S0.1 a S0.2" 262</t>
  </si>
  <si>
    <t>71</t>
  </si>
  <si>
    <t>28376019</t>
  </si>
  <si>
    <t>deska perimetrická fasádní soklová 150kPa λ=0,035 tl 140mm</t>
  </si>
  <si>
    <t>-701732275</t>
  </si>
  <si>
    <t>262*1,05 "Přepočtené koeficientem množství</t>
  </si>
  <si>
    <t>72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</si>
  <si>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</si>
  <si>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</si>
  <si>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-869671280</t>
  </si>
  <si>
    <t>543</t>
  </si>
  <si>
    <t>73</t>
  </si>
  <si>
    <t>622252002</t>
  </si>
  <si>
    <t>Montáž profilů kontaktního zateplení ostatních stěnových, dilatačních apod. lepených do tmelu</t>
  </si>
  <si>
    <t>-1703771026</t>
  </si>
  <si>
    <t>543*0,25</t>
  </si>
  <si>
    <t>74</t>
  </si>
  <si>
    <t>59051486</t>
  </si>
  <si>
    <t>profil rohový PVC 15x15mm s výztužnou tkaninou š 100mm pro ETICS</t>
  </si>
  <si>
    <t>-1927010054</t>
  </si>
  <si>
    <t>135,75*0,75</t>
  </si>
  <si>
    <t>101,813*1,05 "Přepočtené koeficientem množství</t>
  </si>
  <si>
    <t>75</t>
  </si>
  <si>
    <t>59051510</t>
  </si>
  <si>
    <t>profil začišťovací s okapnicí PVC s výztužnou tkaninou pro nadpraží ETICS</t>
  </si>
  <si>
    <t>-720122470</t>
  </si>
  <si>
    <t>135,75*0,25</t>
  </si>
  <si>
    <t>33,938*1,05 "Přepočtené koeficientem množství</t>
  </si>
  <si>
    <t>76</t>
  </si>
  <si>
    <t>622151011</t>
  </si>
  <si>
    <t>Penetrační nátěr vnějších pastovitých tenkovrstvých omítek silikátový stěn</t>
  </si>
  <si>
    <t>-1077565669</t>
  </si>
  <si>
    <t>77</t>
  </si>
  <si>
    <t>622521012</t>
  </si>
  <si>
    <t>Omítka tenkovrstvá silikátová vnějších ploch probarvená bez penetrace zatíraná (škrábaná ), zrnitost 1,5 mm stěn</t>
  </si>
  <si>
    <t>-2122036494</t>
  </si>
  <si>
    <t>78</t>
  </si>
  <si>
    <t>632451234</t>
  </si>
  <si>
    <t>Potěr cementový samonivelační litý tř. C 25, tl. přes 45 do 50 mm</t>
  </si>
  <si>
    <t>1785657466</t>
  </si>
  <si>
    <t>"skladba P0.1" 131</t>
  </si>
  <si>
    <t>"skladba P0.2" 295</t>
  </si>
  <si>
    <t>"skladba P1.1" 31,7</t>
  </si>
  <si>
    <t>"skladba P1.2" 107,7</t>
  </si>
  <si>
    <t>79</t>
  </si>
  <si>
    <t>642942111</t>
  </si>
  <si>
    <t>Osazování zárubní nebo rámů kovových dveřních lisovaných nebo z úhelníků bez dveřních křídel na cementovou maltu, plochy otvoru do 2,5 m2</t>
  </si>
  <si>
    <t>-491238472</t>
  </si>
  <si>
    <t>"1.PP" 12</t>
  </si>
  <si>
    <t>"1.NP" 2</t>
  </si>
  <si>
    <t>80</t>
  </si>
  <si>
    <t>55331486</t>
  </si>
  <si>
    <t>zárubeň jednokřídlá ocelová pro zdění tl stěny 110-150mm rozměru 700/1970, 2100mm</t>
  </si>
  <si>
    <t>1875486171</t>
  </si>
  <si>
    <t>"1.PP" 5</t>
  </si>
  <si>
    <t>81</t>
  </si>
  <si>
    <t>55331487</t>
  </si>
  <si>
    <t>zárubeň jednokřídlá ocelová pro zdění tl stěny 110-150mm rozměru 800/1970, 2100mm</t>
  </si>
  <si>
    <t>-758438280</t>
  </si>
  <si>
    <t>"1.PP" 2</t>
  </si>
  <si>
    <t>82</t>
  </si>
  <si>
    <t>55331488</t>
  </si>
  <si>
    <t>zárubeň jednokřídlá ocelová pro zdění tl stěny 110-150mm rozměru 900/1970, 2100mm</t>
  </si>
  <si>
    <t>-1499054094</t>
  </si>
  <si>
    <t>83</t>
  </si>
  <si>
    <t>642942221</t>
  </si>
  <si>
    <t>Osazování zárubní nebo rámů kovových dveřních lisovaných nebo z úhelníků bez dveřních křídel na cementovou maltu, plochy otvoru přes 2,5 do 4,5 m2</t>
  </si>
  <si>
    <t>-647848557</t>
  </si>
  <si>
    <t>84</t>
  </si>
  <si>
    <t>55331747</t>
  </si>
  <si>
    <t>zárubeň dvoukřídlá ocelová pro zdění tl stěny 110-150mm rozměru 1450/1970, 2100mm</t>
  </si>
  <si>
    <t>1139049991</t>
  </si>
  <si>
    <t>"1.PP" 1</t>
  </si>
  <si>
    <t>85</t>
  </si>
  <si>
    <t>55331748-R01</t>
  </si>
  <si>
    <t>zárubeň dvoukřídlá ocelová pro zdění tl stěny 110-150mm rozměru 1600/1970, 2100mm</t>
  </si>
  <si>
    <t>-1302748956</t>
  </si>
  <si>
    <t>86</t>
  </si>
  <si>
    <t>642945111</t>
  </si>
  <si>
    <t>Osazování ocelových zárubní protipožárních nebo protiplynových dveří do vynechaného otvoru, s obetonováním, dveří jednokřídlových do 2,5 m2</t>
  </si>
  <si>
    <t>20261821</t>
  </si>
  <si>
    <t>"1.NP" 1</t>
  </si>
  <si>
    <t>87</t>
  </si>
  <si>
    <t>55331563</t>
  </si>
  <si>
    <t>zárubeň jednokřídlá ocelová pro zdění s protipožární úpravou tl stěny 110-150mm rozměru 900/1970, 2100mm</t>
  </si>
  <si>
    <t>1626425330</t>
  </si>
  <si>
    <t>Ostatní konstrukce a práce, bourání</t>
  </si>
  <si>
    <t>88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</si>
  <si>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</si>
  <si>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</si>
  <si>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-1239705823</t>
  </si>
  <si>
    <t>"zpevněné plochy" 11,5</t>
  </si>
  <si>
    <t>"okapní chodník" 89,7</t>
  </si>
  <si>
    <t>89</t>
  </si>
  <si>
    <t>59217016</t>
  </si>
  <si>
    <t>obrubník betonový chodníkový 1000x80x250mm</t>
  </si>
  <si>
    <t>-1976479461</t>
  </si>
  <si>
    <t>101,2*1,02 "Přepočtené koeficientem množství</t>
  </si>
  <si>
    <t>90</t>
  </si>
  <si>
    <t>941211111</t>
  </si>
  <si>
    <t>Lešení řadové rámové lehké pracovní s podlahami s provozním zatížením tř. 3 do 200 kg/m2 šířky tř. SW06 od 0,6 do 0,9 m výšky do 10 m montáž</t>
  </si>
  <si>
    <t>-783617373</t>
  </si>
  <si>
    <t>597,3</t>
  </si>
  <si>
    <t>91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</si>
  <si>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</si>
  <si>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</si>
  <si>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-1783822644</t>
  </si>
  <si>
    <t>597,3*120</t>
  </si>
  <si>
    <t>92</t>
  </si>
  <si>
    <t>941211811</t>
  </si>
  <si>
    <t>Lešení řadové rámové lehké pracovní s podlahami s provozním zatížením tř. 3 do 200 kg/m2 šířky tř. SW06 od 0,6 do 0,9 m výšky do 10 m demontáž</t>
  </si>
  <si>
    <t>-731683834</t>
  </si>
  <si>
    <t>93</t>
  </si>
  <si>
    <t>944511111</t>
  </si>
  <si>
    <t>Síť ochranná zavěšená na konstrukci lešení z textilie z umělých vláken montáž</t>
  </si>
  <si>
    <t>-458031220</t>
  </si>
  <si>
    <t>94</t>
  </si>
  <si>
    <t>944511211</t>
  </si>
  <si>
    <t>Síť ochranná zavěšená na konstrukci lešení z textilie z umělých vláken příplatek k ceně za každý den použití</t>
  </si>
  <si>
    <t>-1059638055</t>
  </si>
  <si>
    <t>95</t>
  </si>
  <si>
    <t>944511811</t>
  </si>
  <si>
    <t>Síť ochranná zavěšená na konstrukci lešení z textilie z umělých vláken demontáž</t>
  </si>
  <si>
    <t>698335696</t>
  </si>
  <si>
    <t>96</t>
  </si>
  <si>
    <t>949101111</t>
  </si>
  <si>
    <t>Lešení pomocné pracovní pro objekty pozemních staveb pro zatížení do 150 kg/m2, o výšce lešeňové podlahy do 1,9 m</t>
  </si>
  <si>
    <t>418804198</t>
  </si>
  <si>
    <t>97</t>
  </si>
  <si>
    <t>949101112</t>
  </si>
  <si>
    <t>Lešení pomocné pracovní pro objekty pozemních staveb pro zatížení do 150 kg/m2, o výšce lešeňové podlahy přes 1,9 do 3,5 m</t>
  </si>
  <si>
    <t>1609814869</t>
  </si>
  <si>
    <t>300</t>
  </si>
  <si>
    <t>98</t>
  </si>
  <si>
    <t>952901111</t>
  </si>
  <si>
    <t>Vyčištění budov nebo objektů před předáním do užívání budov bytové nebo občanské výstavby, světlé výšky podlaží do 4 m</t>
  </si>
  <si>
    <t>1743788679</t>
  </si>
  <si>
    <t>"1.PP"425,8</t>
  </si>
  <si>
    <t>"1.NP"139,4</t>
  </si>
  <si>
    <t>99</t>
  </si>
  <si>
    <t>900-X1</t>
  </si>
  <si>
    <t>Montáž a dodávka, truhlářský výrobek - Věšáky s lavicí, celková délka 3,1m, viz specifikace X1</t>
  </si>
  <si>
    <t>kpl</t>
  </si>
  <si>
    <t>1807971377</t>
  </si>
  <si>
    <t>100</t>
  </si>
  <si>
    <t>900-X2</t>
  </si>
  <si>
    <t>Montáž a dodávka, truhlářský výrobek - Věšáky s lavicí, celková délka 4,0m, viz specifikace X2</t>
  </si>
  <si>
    <t>704056436</t>
  </si>
  <si>
    <t>101</t>
  </si>
  <si>
    <t>900-X3</t>
  </si>
  <si>
    <t>Montáž a dodávka, kompletní vybavení wc imobilní, viz specifikace X3</t>
  </si>
  <si>
    <t>-1222751327</t>
  </si>
  <si>
    <t>102</t>
  </si>
  <si>
    <t>900-X4</t>
  </si>
  <si>
    <t>Montáž a dodávka, basketbalový koš s deskou 140x80 se sklopnou konstrukcí, viz specifikace X4</t>
  </si>
  <si>
    <t>-472058092</t>
  </si>
  <si>
    <t>103</t>
  </si>
  <si>
    <t>900-X5</t>
  </si>
  <si>
    <t>Montáž a dodávka, multifukční sloupky na síť pr.83mm, včetně osazení pouzdra a sítě na volejbal, viz specifikace X5</t>
  </si>
  <si>
    <t>-1930494202</t>
  </si>
  <si>
    <t>104</t>
  </si>
  <si>
    <t>900-X6</t>
  </si>
  <si>
    <t>Montáž a dodávka, venkovní čistící rohož 900x1550, viz specifikace X6</t>
  </si>
  <si>
    <t>454302613</t>
  </si>
  <si>
    <t>105</t>
  </si>
  <si>
    <t>900-X7</t>
  </si>
  <si>
    <t>Montáž a dodávka, vnitřní čistící rohož 1350x1700, viz specifikace X7</t>
  </si>
  <si>
    <t>-1296003521</t>
  </si>
  <si>
    <t>106</t>
  </si>
  <si>
    <t>900-X8</t>
  </si>
  <si>
    <t>Montáž a dodávka, trulářský výrobek, posuvná krycí stěna 1900x2250, viz specifikace X8</t>
  </si>
  <si>
    <t>-1066329604</t>
  </si>
  <si>
    <t>107</t>
  </si>
  <si>
    <t>900-X9</t>
  </si>
  <si>
    <t>Montáž a dodávka, truhlářský výrobek - vestavěná nábytková stěna v učebně 3600x2300, viz specifikace X9</t>
  </si>
  <si>
    <t>77274274</t>
  </si>
  <si>
    <t>108</t>
  </si>
  <si>
    <t>900-X10</t>
  </si>
  <si>
    <t>Montáž a dodávka, ochraná sít na okna, rozměr 2000x2500, viz specifikace X10</t>
  </si>
  <si>
    <t>275664009</t>
  </si>
  <si>
    <t>109</t>
  </si>
  <si>
    <t>900-X11</t>
  </si>
  <si>
    <t>Montáž a dodávka, zásobník na papírové ručníky, nerez, viz specifikace X11</t>
  </si>
  <si>
    <t>352049161</t>
  </si>
  <si>
    <t>110</t>
  </si>
  <si>
    <t>900-X12</t>
  </si>
  <si>
    <t>Montáž a dodávka, odpadkový koš, nerez, viz specifikace X12</t>
  </si>
  <si>
    <t>-512499652</t>
  </si>
  <si>
    <t>111</t>
  </si>
  <si>
    <t>900-X13</t>
  </si>
  <si>
    <t>Montáž a dodávka, dávkovač mýdla, nerez, viz specifikace X13</t>
  </si>
  <si>
    <t>-1858008133</t>
  </si>
  <si>
    <t>112</t>
  </si>
  <si>
    <t>900-X14</t>
  </si>
  <si>
    <t>Montáž a dodávka, zásobník na toaletní papír, nerez, viz specifikace X14</t>
  </si>
  <si>
    <t>1578199924</t>
  </si>
  <si>
    <t>113</t>
  </si>
  <si>
    <t>900-X15</t>
  </si>
  <si>
    <t>Montáž a dodávka, záchodová štětka závěsná, nerez, viz specifikace X15</t>
  </si>
  <si>
    <t>1085940727</t>
  </si>
  <si>
    <t>114</t>
  </si>
  <si>
    <t>968062455</t>
  </si>
  <si>
    <t>Vybourání dřevěných dveřních zárubní pl do 2 m2</t>
  </si>
  <si>
    <t>982908798</t>
  </si>
  <si>
    <t>115</t>
  </si>
  <si>
    <t>971033651</t>
  </si>
  <si>
    <t>Vybourání otvorů ve zdivu cihelném pl do 4 m2 na MVC nebo MV tl do 600 mm</t>
  </si>
  <si>
    <t>1132016866</t>
  </si>
  <si>
    <t>997</t>
  </si>
  <si>
    <t>Doprava suti a vybouraných hmot</t>
  </si>
  <si>
    <t>116</t>
  </si>
  <si>
    <t>997013112</t>
  </si>
  <si>
    <t>Vnitrostaveništní doprava suti a vybouraných hmot pro budovy v přes 6 do 9 m</t>
  </si>
  <si>
    <t>-1755911655</t>
  </si>
  <si>
    <t>117</t>
  </si>
  <si>
    <t>997013863</t>
  </si>
  <si>
    <t>Poplatek za předání recyklačnímu zařízení stavebního odpadu cihelného kód odpadu 17 01 02</t>
  </si>
  <si>
    <t>1136128465</t>
  </si>
  <si>
    <t>998</t>
  </si>
  <si>
    <t>Přesun hmot</t>
  </si>
  <si>
    <t>118</t>
  </si>
  <si>
    <t>998012102</t>
  </si>
  <si>
    <t>Přesun hmot pro budovy občanské výstavby, bydlení, výrobu a služby nosnou svislou konstrukcí tyčovou s vyzdívaným obvodovým pláštěm vodorovná dopravní vzdálenost do 100 m základní pro budovy výšky přes 6 do 12 m</t>
  </si>
  <si>
    <t>-2002399338</t>
  </si>
  <si>
    <t>PSV</t>
  </si>
  <si>
    <t>Práce a dodávky PSV</t>
  </si>
  <si>
    <t>711</t>
  </si>
  <si>
    <t>Izolace proti vodě, vlhkosti a plynům</t>
  </si>
  <si>
    <t>119</t>
  </si>
  <si>
    <t>711111002</t>
  </si>
  <si>
    <t>Provedení izolace proti zemní vlhkosti natěradly a tmely za studena na ploše vodorovné V nátěrem lakem asfaltovým</t>
  </si>
  <si>
    <t>2075675625</t>
  </si>
  <si>
    <t>120</t>
  </si>
  <si>
    <t>11163152</t>
  </si>
  <si>
    <t>lak hydroizolační asfaltový</t>
  </si>
  <si>
    <t>2019342144</t>
  </si>
  <si>
    <t>486,42*0,00039 "Přepočtené koeficientem množství</t>
  </si>
  <si>
    <t>121</t>
  </si>
  <si>
    <t>711112002</t>
  </si>
  <si>
    <t>Provedení izolace proti zemní vlhkosti natěradly a tmely za studena na ploše svislé S nátěrem lakem asfaltovým</t>
  </si>
  <si>
    <t>1993906321</t>
  </si>
  <si>
    <t>"skladba S0.1 a S0.2" 284,3</t>
  </si>
  <si>
    <t>122</t>
  </si>
  <si>
    <t>52449312</t>
  </si>
  <si>
    <t>284,3*0,00041 "Přepočtené koeficientem množství</t>
  </si>
  <si>
    <t>123</t>
  </si>
  <si>
    <t>711141559</t>
  </si>
  <si>
    <t>Provedení izolace proti zemní vlhkosti pásy přitavením NAIP na ploše vodorovné V</t>
  </si>
  <si>
    <t>2083491995</t>
  </si>
  <si>
    <t>124</t>
  </si>
  <si>
    <t>62856010</t>
  </si>
  <si>
    <t>pás asfaltový natavitelný modifikovaný SBS s vložkou z hliníkové fólie s textilií a spalitelnou PE fólií nebo jemnozrnným minerálním posypem na horním povrchu tl 3,5mm</t>
  </si>
  <si>
    <t>-703739975</t>
  </si>
  <si>
    <t>770,72*1,15 "Přepočtené koeficientem množství</t>
  </si>
  <si>
    <t>125</t>
  </si>
  <si>
    <t>62853004</t>
  </si>
  <si>
    <t>pás asfaltový natavitelný modifikovaný SBS s vložkou ze skleněné tkaniny a spalitelnou PE fólií nebo jemnozrnným minerálním posypem na horním povrchu tl 4,0mm</t>
  </si>
  <si>
    <t>1677531875</t>
  </si>
  <si>
    <t>126</t>
  </si>
  <si>
    <t>711142559</t>
  </si>
  <si>
    <t>Provedení izolace proti zemní vlhkosti pásy přitavením NAIP na ploše svislé S</t>
  </si>
  <si>
    <t>69534835</t>
  </si>
  <si>
    <t>"skladba S0.1" 284,3</t>
  </si>
  <si>
    <t>127</t>
  </si>
  <si>
    <t>711161273</t>
  </si>
  <si>
    <t>Provedení izolace proti zemní vlhkosti nopovou fólií na ploše svislé S z nopové fólie</t>
  </si>
  <si>
    <t>-1421578803</t>
  </si>
  <si>
    <t>128</t>
  </si>
  <si>
    <t>28323005</t>
  </si>
  <si>
    <t>fólie profilovaná (nopová) drenážní HDPE s výškou nopů 8mm</t>
  </si>
  <si>
    <t>1310252993</t>
  </si>
  <si>
    <t>284,3*1,221 "Přepočtené koeficientem množství</t>
  </si>
  <si>
    <t>129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</si>
  <si>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</si>
  <si>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</si>
  <si>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1408898846</t>
  </si>
  <si>
    <t>712</t>
  </si>
  <si>
    <t>Povlakové krytiny</t>
  </si>
  <si>
    <t>130</t>
  </si>
  <si>
    <t>712311101</t>
  </si>
  <si>
    <t>Provedení povlakové krytiny střech plochých do 10° natěradly a tmely za studena nátěrem lakem penetračním nebo asfaltovým</t>
  </si>
  <si>
    <t>392237438</t>
  </si>
  <si>
    <t>"tělocvična"24,45*13,21</t>
  </si>
  <si>
    <t>"učebny" 12,5*12,42</t>
  </si>
  <si>
    <t>131</t>
  </si>
  <si>
    <t>11163153</t>
  </si>
  <si>
    <t>emulze asfaltová penetrační</t>
  </si>
  <si>
    <t>litr</t>
  </si>
  <si>
    <t>-1609667693</t>
  </si>
  <si>
    <t>132</t>
  </si>
  <si>
    <t>712341559</t>
  </si>
  <si>
    <t>Provedení povlakové krytiny střech plochých do 10° pásy přitavením NAIP v plné ploše</t>
  </si>
  <si>
    <t>-912248526</t>
  </si>
  <si>
    <t>133</t>
  </si>
  <si>
    <t>1111344480</t>
  </si>
  <si>
    <t>478,235*1,1655 "Přepočtené koeficientem množství</t>
  </si>
  <si>
    <t>134</t>
  </si>
  <si>
    <t>712341715</t>
  </si>
  <si>
    <t>Provedení povlakové krytiny střech plochých do 10° pásy přitavením NAIP ostatní činnosti při pokládání pásů (materiál ve specifikaci) zaizolování prostupů střešní rovinou kruhový průřez, průměr do 300 mm</t>
  </si>
  <si>
    <t>1038682479</t>
  </si>
  <si>
    <t>135</t>
  </si>
  <si>
    <t>62851033</t>
  </si>
  <si>
    <t>prostup parozábranou s integrovanou manžetou z modifikovaného asfaltového pásu DN 125</t>
  </si>
  <si>
    <t>-1429569037</t>
  </si>
  <si>
    <t>136</t>
  </si>
  <si>
    <t>712363605</t>
  </si>
  <si>
    <t>Provedení povlakové krytiny střech plochých do 10° z mechanicky kotvených hydroizolačních fólií včetně položení fólie a horkovzdušného svaření tl. tepelné izolace přes 240 mm budovy výšky do 18 m, kotvené do betonu krajní pole</t>
  </si>
  <si>
    <t>1111124774</t>
  </si>
  <si>
    <t>137</t>
  </si>
  <si>
    <t>712363612</t>
  </si>
  <si>
    <t>Provedení povlakové krytiny střech plochých do 10° z mechanicky kotvených hydroizolačních fólií včetně položení fólie a horkovzdušného svaření tl. tepelné izolace přes 240 mm budovy výšky do 18 m, kotvené do trapézového plechu nebo do dřeva krajní pole</t>
  </si>
  <si>
    <t>655442110</t>
  </si>
  <si>
    <t>138</t>
  </si>
  <si>
    <t>712861705</t>
  </si>
  <si>
    <t>Provedení povlakové krytiny střech samostatným vytažením izolačního povlaku fólií na konstrukce převyšující úroveň střechy, přilepenou se svařovanými spoji</t>
  </si>
  <si>
    <t>2105024551</t>
  </si>
  <si>
    <t>"učebny atika" (12,5+12,42)*2*(0,5+0,36)</t>
  </si>
  <si>
    <t>"tělocvična atika" (13,21*2+24,45)+(13,21*0,4)</t>
  </si>
  <si>
    <t>139</t>
  </si>
  <si>
    <t>28322013</t>
  </si>
  <si>
    <t>fólie hydroizolační střešní mPVC mechanicky kotvená barevná tl 1,5mm</t>
  </si>
  <si>
    <t>250142856</t>
  </si>
  <si>
    <t>"atiky" 99,016</t>
  </si>
  <si>
    <t>577,251*1,1655 "Přepočtené koeficientem množství</t>
  </si>
  <si>
    <t>140</t>
  </si>
  <si>
    <t>712391171</t>
  </si>
  <si>
    <t>Provedení povlakové krytiny střech plochých do 10° -ostatní práce provedení vrstvy textilní podkladní</t>
  </si>
  <si>
    <t>-1326675565</t>
  </si>
  <si>
    <t>141</t>
  </si>
  <si>
    <t>69311170</t>
  </si>
  <si>
    <t>geotextilie PP s ÚV stabilizací 250g/m2</t>
  </si>
  <si>
    <t>-195214172</t>
  </si>
  <si>
    <t>577,251*1,155 "Přepočtené koeficientem množství</t>
  </si>
  <si>
    <t>142</t>
  </si>
  <si>
    <t>998712102</t>
  </si>
  <si>
    <t>Přesun hmot pro povlakové krytiny stanovený z hmotnosti přesunovaného materiálu vodorovná dopravní vzdálenost do 50 m základní v objektech výšky přes 6 do 12 m</t>
  </si>
  <si>
    <t>271549813</t>
  </si>
  <si>
    <t>713</t>
  </si>
  <si>
    <t>Izolace tepelné</t>
  </si>
  <si>
    <t>143</t>
  </si>
  <si>
    <t>713121111</t>
  </si>
  <si>
    <t>Montáž tepelné izolace podlah rohožemi, pásy, deskami, dílci, bloky (izolační materiál ve specifikaci) kladenými volně jednovrstvá</t>
  </si>
  <si>
    <t>-1503399799</t>
  </si>
  <si>
    <t>144</t>
  </si>
  <si>
    <t>28372316</t>
  </si>
  <si>
    <t>deska EPS 100 pro konstrukce s běžným zatížením λ=0,037 tl 140mm</t>
  </si>
  <si>
    <t>-2063696518</t>
  </si>
  <si>
    <t>145</t>
  </si>
  <si>
    <t>28372305</t>
  </si>
  <si>
    <t>deska EPS 100 pro konstrukce s běžným zatížením λ=0,037 tl 50mm</t>
  </si>
  <si>
    <t>1934897248</t>
  </si>
  <si>
    <t>146</t>
  </si>
  <si>
    <t>28376558</t>
  </si>
  <si>
    <t>deska polystyrénová pro snížení kročejového hluku (max. zatížení 6,5 kN/m2) tl 40mm</t>
  </si>
  <si>
    <t>-1933267998</t>
  </si>
  <si>
    <t>147</t>
  </si>
  <si>
    <t>28372318</t>
  </si>
  <si>
    <t>deska EPS 100 pro konstrukce s běžným zatížením λ=0,037 tl 170mm</t>
  </si>
  <si>
    <t>-2046581102</t>
  </si>
  <si>
    <t>148</t>
  </si>
  <si>
    <t>713121121</t>
  </si>
  <si>
    <t>Montáž tepelné izolace podlah rohožemi, pásy, deskami, dílci, bloky (izolační materiál ve specifikaci) kladenými volně dvouvrstvá</t>
  </si>
  <si>
    <t>58133159</t>
  </si>
  <si>
    <t>149</t>
  </si>
  <si>
    <t>713132311</t>
  </si>
  <si>
    <t>Montáž tepelné izolace stěn do roštu jednosměrného svislého výšky do 6 m</t>
  </si>
  <si>
    <t>-137005792</t>
  </si>
  <si>
    <t>"skladba S1.2" 254</t>
  </si>
  <si>
    <t>150</t>
  </si>
  <si>
    <t>63148162</t>
  </si>
  <si>
    <t>deska tepelně izolační minerální provětrávaných fasád λ=0,034-0,035 tl 120mm</t>
  </si>
  <si>
    <t>452156699</t>
  </si>
  <si>
    <t>254*1,05 "Přepočtené koeficientem množství</t>
  </si>
  <si>
    <t>151</t>
  </si>
  <si>
    <t>713141151</t>
  </si>
  <si>
    <t>Montáž tepelné izolace střech plochých rohožemi, pásy, deskami, dílci, bloky (izolační materiál ve specifikaci) kladenými volně jednovrstvá</t>
  </si>
  <si>
    <t>-1307213545</t>
  </si>
  <si>
    <t>152</t>
  </si>
  <si>
    <t>713141152</t>
  </si>
  <si>
    <t>Montáž tepelné izolace střech plochých rohožemi, pásy, deskami, dílci, bloky (izolační materiál ve specifikaci) kladenými volně dvouvrstvá</t>
  </si>
  <si>
    <t>-984662031</t>
  </si>
  <si>
    <t>153</t>
  </si>
  <si>
    <t>28372320</t>
  </si>
  <si>
    <t>deska EPS 100 pro konstrukce s běžným zatížením λ=0,037 tl 180mm</t>
  </si>
  <si>
    <t>1575091784</t>
  </si>
  <si>
    <t>154</t>
  </si>
  <si>
    <t>28372309</t>
  </si>
  <si>
    <t>deska EPS 100 pro konstrukce s běžným zatížením λ=0,037 tl 100mm</t>
  </si>
  <si>
    <t>225758060</t>
  </si>
  <si>
    <t>155</t>
  </si>
  <si>
    <t>713141311</t>
  </si>
  <si>
    <t>Montáž tepelné izolace střech plochých spádovými klíny v ploše kladenými volně</t>
  </si>
  <si>
    <t>2145147546</t>
  </si>
  <si>
    <t>156</t>
  </si>
  <si>
    <t>28376141</t>
  </si>
  <si>
    <t>klín izolační spád do 5% EPS 100</t>
  </si>
  <si>
    <t>-1184539545</t>
  </si>
  <si>
    <t>"učebny" 12,5*12,42*0,26</t>
  </si>
  <si>
    <t>157</t>
  </si>
  <si>
    <t>713141358</t>
  </si>
  <si>
    <t>Montáž tepelné izolace střech plochých spádovými klíny na zhlaví atiky šířky do 500 mm mechanicky ukotvenými šrouby</t>
  </si>
  <si>
    <t>101149190</t>
  </si>
  <si>
    <t>"učebny atika" (12,5+12,42)*2*0,5</t>
  </si>
  <si>
    <t>"učebny atika" 13,21*2+24,45*0,32</t>
  </si>
  <si>
    <t>158</t>
  </si>
  <si>
    <t>28375912</t>
  </si>
  <si>
    <t>deska EPS 150 pro konstrukce s vysokým zatížením λ=0,035 tl 80mm</t>
  </si>
  <si>
    <t>-1289244512</t>
  </si>
  <si>
    <t>159</t>
  </si>
  <si>
    <t>998713102</t>
  </si>
  <si>
    <t>Přesun hmot pro izolace tepelné stanovený z hmotnosti přesunovaného materiálu vodorovná dopravní vzdálenost do 50 m s užitím mechanizace v objektech výšky přes 6 m do 12 m</t>
  </si>
  <si>
    <t>546739980</t>
  </si>
  <si>
    <t>714</t>
  </si>
  <si>
    <t>Akustická a protiotřesová opatření</t>
  </si>
  <si>
    <t>160</t>
  </si>
  <si>
    <t>714121002</t>
  </si>
  <si>
    <t>Montáž akustických minerálních panelů podstropních nárazuvzdorných zavěšených na viditelný rošt odolnosti proti nárazu třídy 1A</t>
  </si>
  <si>
    <t>-1576332602</t>
  </si>
  <si>
    <t>"tělocvična 003" 23,9*12,4</t>
  </si>
  <si>
    <t>161</t>
  </si>
  <si>
    <t>631263-R01</t>
  </si>
  <si>
    <t>akustický kazetový podhled tl. 40 mm, odolnost proti nárazu třída 1A, třída pohltivosti A, velikost kazet 600x1200, včetně návrhu a měření dozvuku</t>
  </si>
  <si>
    <t>-1529862276</t>
  </si>
  <si>
    <t>296,36*1,05 "Přepočtené koeficientem množství</t>
  </si>
  <si>
    <t>162</t>
  </si>
  <si>
    <t>714121011</t>
  </si>
  <si>
    <t>Montáž akustických minerálních panelů podstropních s rozšířenou pohltivostí zvuku zavěšených na rošt viditelný</t>
  </si>
  <si>
    <t>557735338</t>
  </si>
  <si>
    <t>"102" 8,85*6,1</t>
  </si>
  <si>
    <t>"103" 8,86*6,13</t>
  </si>
  <si>
    <t>163</t>
  </si>
  <si>
    <t>631263-R02</t>
  </si>
  <si>
    <t>akustický kazetový podhled tl. 40 mm, třída pohltivosti A, velikost kazet 600x600, včetně návrhu a měření dozvuku</t>
  </si>
  <si>
    <t>-1085138299</t>
  </si>
  <si>
    <t>108,297*1,05 "Přepočtené koeficientem množství</t>
  </si>
  <si>
    <t>164</t>
  </si>
  <si>
    <t>998714102</t>
  </si>
  <si>
    <t>Přesun hmot pro akustická a protiotřesová opatření stanovený z hmotnosti přesunovaného materiálu vodorovná dopravní vzdálenost do 50 m základní v objektech výšky přes 6 do 12 m</t>
  </si>
  <si>
    <t>544424770</t>
  </si>
  <si>
    <t>751</t>
  </si>
  <si>
    <t>165</t>
  </si>
  <si>
    <t>751398052</t>
  </si>
  <si>
    <t>Montáž ostatních zařízení protidešťové žaluzie nebo žaluziové klapky na čtyřhranné potrubí, průřezu přes 0,150 do 0,300 m2</t>
  </si>
  <si>
    <t>-1269279883</t>
  </si>
  <si>
    <t>166</t>
  </si>
  <si>
    <t>42972958-K7</t>
  </si>
  <si>
    <t>žaluzie přetlaková samočinná lamely z pozinkovaného plechu, pro potrubí 600x300mm</t>
  </si>
  <si>
    <t>-1817349504</t>
  </si>
  <si>
    <t>762</t>
  </si>
  <si>
    <t>Konstrukce tesařské</t>
  </si>
  <si>
    <t>167</t>
  </si>
  <si>
    <t>762115110</t>
  </si>
  <si>
    <t>Montáž konstrukce stěn a příček na hladko (bez zářezů) z lepených hranolů průřezové plochy do 120 cm2</t>
  </si>
  <si>
    <t>922997694</t>
  </si>
  <si>
    <t>"tělocvična - skladba S1.2 a S1.3"</t>
  </si>
  <si>
    <t>4,3*22*2*2</t>
  </si>
  <si>
    <t>(4,7*25+1,6*20+1,1*20)*2</t>
  </si>
  <si>
    <t>(4,3*17+1,2*28+1,1*28)*2</t>
  </si>
  <si>
    <t>168</t>
  </si>
  <si>
    <t>61223262</t>
  </si>
  <si>
    <t>hranol konstrukční KVH lepený průřezu 60x60-280mm nepohledový</t>
  </si>
  <si>
    <t>514505619</t>
  </si>
  <si>
    <t>996,4*0,06*0,12</t>
  </si>
  <si>
    <t>7,174*1,1 "Přepočtené koeficientem množství</t>
  </si>
  <si>
    <t>169</t>
  </si>
  <si>
    <t>762195000</t>
  </si>
  <si>
    <t>Spojovací prostředky stěn a příček hřebíky, svorníky, fixační prkna</t>
  </si>
  <si>
    <t>-1793017391</t>
  </si>
  <si>
    <t>7,891</t>
  </si>
  <si>
    <t>170</t>
  </si>
  <si>
    <t>762361321</t>
  </si>
  <si>
    <t>Konstrukční vrstva pod klempířské prvky pro oplechování horních ploch zdí a nadezdívek (atik) z desek cementotřískových šroubovaných do podkladu, tloušťky desky 18 mm</t>
  </si>
  <si>
    <t>-461478545</t>
  </si>
  <si>
    <t>171</t>
  </si>
  <si>
    <t>762430012</t>
  </si>
  <si>
    <t>Obložení stěn z cementotřískových desek šroubovaných na sraz, tloušťky desky 12 mm</t>
  </si>
  <si>
    <t>208923890</t>
  </si>
  <si>
    <t>"S a J"3,5*12,4*2</t>
  </si>
  <si>
    <t>"Z"(3,5*25)-(2,5*2*7)+(0,4*2,05*14)</t>
  </si>
  <si>
    <t>"V"(3,5*25)-(2,5*2*5)+(0,4*2,05*10)</t>
  </si>
  <si>
    <t>221,48*1,15 "Přepočtené koeficientem množství</t>
  </si>
  <si>
    <t>172</t>
  </si>
  <si>
    <t>762431230</t>
  </si>
  <si>
    <t>Obložení stěn montáž deskami z dřevovláknitých hmot včetně tvarování a úpravy pro olištování spár cementotřískovými nebo cementovými na sraz</t>
  </si>
  <si>
    <t>75906406</t>
  </si>
  <si>
    <t>"tělocvična - skladba S1.2"</t>
  </si>
  <si>
    <t>"S a J"4,7*12,4*2</t>
  </si>
  <si>
    <t>"Z"(4,3*25)-(2,5*2*7)</t>
  </si>
  <si>
    <t>"V"(3,7*25)-(2,5*2*5)</t>
  </si>
  <si>
    <t>173</t>
  </si>
  <si>
    <t>FMC.71133</t>
  </si>
  <si>
    <t>SVD fermacell 12,5, 2750x 1250x 12,5 mm</t>
  </si>
  <si>
    <t>86092744</t>
  </si>
  <si>
    <t>256,56*1,1 "Přepočtené koeficientem množství</t>
  </si>
  <si>
    <t>174</t>
  </si>
  <si>
    <t>762495000</t>
  </si>
  <si>
    <t>Spojovací prostředky olištování spár, obložení stropů, střešních podhledů a stěn hřebíky, vruty</t>
  </si>
  <si>
    <t>-116074948</t>
  </si>
  <si>
    <t>256,56</t>
  </si>
  <si>
    <t>175</t>
  </si>
  <si>
    <t>998762102</t>
  </si>
  <si>
    <t>Přesun hmot pro konstrukce tesařské stanovený z hmotnosti přesunovaného materiálu vodorovná dopravní vzdálenost do 50 m základní v objektech výšky přes 6 do 12 m</t>
  </si>
  <si>
    <t>949263372</t>
  </si>
  <si>
    <t>176</t>
  </si>
  <si>
    <t>164927988</t>
  </si>
  <si>
    <t>763</t>
  </si>
  <si>
    <t>Konstrukce suché výstavby</t>
  </si>
  <si>
    <t>177</t>
  </si>
  <si>
    <t>763121415</t>
  </si>
  <si>
    <t>Stěna předsazená ze sádrokartonových desek s nosnou konstrukcí z ocelových profilů CW, UW jednoduše opláštěná deskou standardní A tl. 12,5 mm bez izolace, EI 15, stěna tl. 112,5 mm, profil 100</t>
  </si>
  <si>
    <t>838042948</t>
  </si>
  <si>
    <t>"005" 1,9*2,5</t>
  </si>
  <si>
    <t>"006" 0,95*2,5</t>
  </si>
  <si>
    <t>"007" 0,95*2,5</t>
  </si>
  <si>
    <t>"014" 1,1*2,5</t>
  </si>
  <si>
    <t>"015" 1,1*2,5</t>
  </si>
  <si>
    <t>"016" 2,2*2,5</t>
  </si>
  <si>
    <t>178</t>
  </si>
  <si>
    <t>763131411</t>
  </si>
  <si>
    <t>Podhled ze sádrokartonových desek dvouvrstvá zavěšená spodní konstrukce z ocelových profilů CD, UD jednoduše opláštěná deskou standardní A, tl. 12,5 mm, bez izolace</t>
  </si>
  <si>
    <t>-439973595</t>
  </si>
  <si>
    <t>"001" 4,8*2,5</t>
  </si>
  <si>
    <t>"002" 6,1*4,55</t>
  </si>
  <si>
    <t>"004" 6,43*4,0</t>
  </si>
  <si>
    <t>"101" (12,7*2,5)+(2,2*2,9)</t>
  </si>
  <si>
    <t>179</t>
  </si>
  <si>
    <t>763135101</t>
  </si>
  <si>
    <t>Montáž sádrokartonového podhledu kazetového demontovatelného, velikosti kazet 600x600 mm včetně zavěšené nosné konstrukce viditelné</t>
  </si>
  <si>
    <t>590755566</t>
  </si>
  <si>
    <t>"005" 1,9*1,4</t>
  </si>
  <si>
    <t>"006" 1,35*0,95</t>
  </si>
  <si>
    <t>"007" 1,35*0,95</t>
  </si>
  <si>
    <t>"008" (3,27*1,8)+(4,1*2,5)</t>
  </si>
  <si>
    <t>"009" 4,1*1,63</t>
  </si>
  <si>
    <t>"010" 3,1*1,9</t>
  </si>
  <si>
    <t>"011" (2,5*1,8)+(4,1*2,65)</t>
  </si>
  <si>
    <t>"012" 2,1*1,9</t>
  </si>
  <si>
    <t>"013" 3,4*1,3</t>
  </si>
  <si>
    <t>"014" 1,5*1,1</t>
  </si>
  <si>
    <t>"015" 1,5*1,1</t>
  </si>
  <si>
    <t>"016" 2,35*2,2</t>
  </si>
  <si>
    <t>180</t>
  </si>
  <si>
    <t>59030570</t>
  </si>
  <si>
    <t>podhled kazetový bez děrování viditelný rastr tl 10mm 600x600mm</t>
  </si>
  <si>
    <t>-357558768</t>
  </si>
  <si>
    <t>66,18*1,05 "Přepočtené koeficientem množství</t>
  </si>
  <si>
    <t>181</t>
  </si>
  <si>
    <t>763365131</t>
  </si>
  <si>
    <t>Montáž obkladu ocelových nosníků cementovláknitými deskami uzavřeného tvaru bez spodní konstrukce rozvinuté šíře přes 0,75 m do 1 m, opláštění deskou protipožární tl. 15 mm</t>
  </si>
  <si>
    <t>-2066579362</t>
  </si>
  <si>
    <t>"viz oddíl statika, prvky 2,6,8,9,17,22"</t>
  </si>
  <si>
    <t>7,8+8,3+7,9+8+40,6+23,2</t>
  </si>
  <si>
    <t>182</t>
  </si>
  <si>
    <t>59030023</t>
  </si>
  <si>
    <t>deska SDK A tl 15mm</t>
  </si>
  <si>
    <t>1559285866</t>
  </si>
  <si>
    <t>95,8*1,1 "Přepočtené koeficientem množství</t>
  </si>
  <si>
    <t>183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</si>
  <si>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</si>
  <si>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</si>
  <si>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557551973</t>
  </si>
  <si>
    <t>764</t>
  </si>
  <si>
    <t>Konstrukce klempířské</t>
  </si>
  <si>
    <t>184</t>
  </si>
  <si>
    <t>7642146-K4</t>
  </si>
  <si>
    <t>Montáž a dodávka oplechování vnější hrany střešní atiky, viplanyl 0,5mm, viz specifikace K4</t>
  </si>
  <si>
    <t>-2109823868</t>
  </si>
  <si>
    <t>185</t>
  </si>
  <si>
    <t>764216604</t>
  </si>
  <si>
    <t>Oplechování parapetů z pozinkovaného plechu s povrchovou úpravou rovných mechanicky kotvené, bez rohů rš 330 mm</t>
  </si>
  <si>
    <t>-1656514905</t>
  </si>
  <si>
    <t>"K1"18*2,5</t>
  </si>
  <si>
    <t>"K2" 1*1,0</t>
  </si>
  <si>
    <t>"K3"1*2,2</t>
  </si>
  <si>
    <t>186</t>
  </si>
  <si>
    <t>7642186R-K8</t>
  </si>
  <si>
    <t>Oplechování říms a ozdobných prvků z pozinkovaného plechu s povrchovou úpravou rovných, bez rohů mechanicky kotvené rš 330 mm</t>
  </si>
  <si>
    <t>-1529075238</t>
  </si>
  <si>
    <t>187</t>
  </si>
  <si>
    <t>764511602</t>
  </si>
  <si>
    <t>Žlab podokapní z pozinkovaného plechu s povrchovou úpravou včetně háků a čel půlkruhový rš 330 mm</t>
  </si>
  <si>
    <t>16585082</t>
  </si>
  <si>
    <t>"K6"25</t>
  </si>
  <si>
    <t>188</t>
  </si>
  <si>
    <t>764518622</t>
  </si>
  <si>
    <t>Svod z pozinkovaného plechu s upraveným povrchem včetně objímek, kolen a odskoků kruhový, průměru 100 mm</t>
  </si>
  <si>
    <t>-1266997001</t>
  </si>
  <si>
    <t>"K5" 27</t>
  </si>
  <si>
    <t>189</t>
  </si>
  <si>
    <t>998764102</t>
  </si>
  <si>
    <t>Přesun hmot pro konstrukce klempířské stanovený z hmotnosti přesunovaného materiálu vodorovná dopravní vzdálenost do 50 m základní v objektech výšky přes 6 do 12 m</t>
  </si>
  <si>
    <t>-258421968</t>
  </si>
  <si>
    <t>766</t>
  </si>
  <si>
    <t>Konstrukce truhlářské</t>
  </si>
  <si>
    <t>190</t>
  </si>
  <si>
    <t>766412214</t>
  </si>
  <si>
    <t>Montáž obložení stěn palubkami na pero a drážku plochy přes 5 m2 z měkkého dřeva, šířky přes 100 mm</t>
  </si>
  <si>
    <t>-1896945093</t>
  </si>
  <si>
    <t>"tělocvična 1.PP"</t>
  </si>
  <si>
    <t>"skladba S0.2" 2,86*23,9</t>
  </si>
  <si>
    <t>"skladba S0.3" 2,86*12,6*2</t>
  </si>
  <si>
    <t>"skladba S0.4" 2,86*23,9</t>
  </si>
  <si>
    <t>191</t>
  </si>
  <si>
    <t>61191180</t>
  </si>
  <si>
    <t>palubky obkladové smrk profil klasický 19x146mm jakost A/B</t>
  </si>
  <si>
    <t>-1543580389</t>
  </si>
  <si>
    <t>208,78*1,1 "Přepočtené koeficientem množství</t>
  </si>
  <si>
    <t>192</t>
  </si>
  <si>
    <t>766R001</t>
  </si>
  <si>
    <t>-784655306</t>
  </si>
  <si>
    <t>193</t>
  </si>
  <si>
    <t>766417211</t>
  </si>
  <si>
    <t>Montáž obložení stěn rošt podkladový</t>
  </si>
  <si>
    <t>1066892233</t>
  </si>
  <si>
    <t>208,78*3,8</t>
  </si>
  <si>
    <t>194</t>
  </si>
  <si>
    <t>60514103</t>
  </si>
  <si>
    <t>řezivo jehličnaté lať 30x50mm</t>
  </si>
  <si>
    <t>1311348848</t>
  </si>
  <si>
    <t>793,364*0,00264 "Přepočtené koeficientem množství</t>
  </si>
  <si>
    <t>195</t>
  </si>
  <si>
    <t>766660001</t>
  </si>
  <si>
    <t>Montáž dveřních křídel dřevěných nebo plastových otevíravých do ocelové zárubně povrchově upravených jednokřídlových, šířky do 800 mm</t>
  </si>
  <si>
    <t>1169091655</t>
  </si>
  <si>
    <t>196</t>
  </si>
  <si>
    <t>611620-5</t>
  </si>
  <si>
    <t>dveře jednokřídlé voštinové povrch laminátový plné 800x1970-2100mm</t>
  </si>
  <si>
    <t>-1864893075</t>
  </si>
  <si>
    <t>197</t>
  </si>
  <si>
    <t>611620-7</t>
  </si>
  <si>
    <t>dveře jednokřídlé voštinové povrch laminátový plné 700x1970-2100mm</t>
  </si>
  <si>
    <t>-1920467895</t>
  </si>
  <si>
    <t>198</t>
  </si>
  <si>
    <t>611620-8</t>
  </si>
  <si>
    <t>294886630</t>
  </si>
  <si>
    <t>199</t>
  </si>
  <si>
    <t>766660002</t>
  </si>
  <si>
    <t>Montáž dveřních křídel dřevěných nebo plastových otevíravých do ocelové zárubně povrchově upravených jednokřídlových, šířky přes 800 mm</t>
  </si>
  <si>
    <t>-1118715653</t>
  </si>
  <si>
    <t>200</t>
  </si>
  <si>
    <t>611620-3</t>
  </si>
  <si>
    <t>dveře jednokřídlé voštinové povrch laminátový plné 900x1970-2100mm</t>
  </si>
  <si>
    <t>636041154</t>
  </si>
  <si>
    <t>201</t>
  </si>
  <si>
    <t>611620-4</t>
  </si>
  <si>
    <t>-390088246</t>
  </si>
  <si>
    <t>202</t>
  </si>
  <si>
    <t>611620-6</t>
  </si>
  <si>
    <t>-2125846310</t>
  </si>
  <si>
    <t>203</t>
  </si>
  <si>
    <t>766660011</t>
  </si>
  <si>
    <t>Montáž dveřních křídel dřevěných nebo plastových otevíravých do ocelové zárubně povrchově upravených dvoukřídlových, šířky do 1450 mm</t>
  </si>
  <si>
    <t>24619993</t>
  </si>
  <si>
    <t>204</t>
  </si>
  <si>
    <t>611621-2</t>
  </si>
  <si>
    <t>dveře dvoukřídlé dřevotřískové povrch laminátový plné 1250x1970-2100mm</t>
  </si>
  <si>
    <t>20264266</t>
  </si>
  <si>
    <t>205</t>
  </si>
  <si>
    <t>766660012</t>
  </si>
  <si>
    <t>Montáž dveřních křídel dřevěných nebo plastových otevíravých do ocelové zárubně povrchově upravených dvoukřídlových, šířky přes 1450 mm</t>
  </si>
  <si>
    <t>535703659</t>
  </si>
  <si>
    <t>206</t>
  </si>
  <si>
    <t>611608-1</t>
  </si>
  <si>
    <t>dveře dvoukřídlé dřevotřískové skládací povrch fóliový částečně prosklené 1850x1970-2100mm</t>
  </si>
  <si>
    <t>1363446142</t>
  </si>
  <si>
    <t>207</t>
  </si>
  <si>
    <t>998766102</t>
  </si>
  <si>
    <t>Přesun hmot pro konstrukce truhlářské stanovený z hmotnosti přesunovaného materiálu vodorovná dopravní vzdálenost do 50 m základní v objektech výšky přes 6 do 12 m</t>
  </si>
  <si>
    <t>-1053108519</t>
  </si>
  <si>
    <t>767</t>
  </si>
  <si>
    <t>Konstrukce zámečnické</t>
  </si>
  <si>
    <t>208</t>
  </si>
  <si>
    <t>767-01</t>
  </si>
  <si>
    <t>Montáž a dodávka hliníkových dvoukřídlých dveří 2000x2230, viz. specifikace O1</t>
  </si>
  <si>
    <t>-468826987</t>
  </si>
  <si>
    <t>209</t>
  </si>
  <si>
    <t>767-02</t>
  </si>
  <si>
    <t>Montáž a dodávka hliníkových dvoukřídlých dveří 1512x2150, viz. specifikace O2</t>
  </si>
  <si>
    <t>1805049432</t>
  </si>
  <si>
    <t>210</t>
  </si>
  <si>
    <t>767-03</t>
  </si>
  <si>
    <t>Montáž a dodávka hliníkového dvoudílného okna o rozměrech 2500x2050, viz. specifikace O3</t>
  </si>
  <si>
    <t>1597152934</t>
  </si>
  <si>
    <t>211</t>
  </si>
  <si>
    <t>767-04</t>
  </si>
  <si>
    <t>Montáž a dodávka hliníkového dvoudílného okna o rozměrech 2500x2050, viz. specifikace O4</t>
  </si>
  <si>
    <t>1304660941</t>
  </si>
  <si>
    <t>212</t>
  </si>
  <si>
    <t>767-05</t>
  </si>
  <si>
    <t>Montáž a dodávka hliníkového jednodílného okna o rozměrech 1000x2075, viz. specifikace O5</t>
  </si>
  <si>
    <t>203317971</t>
  </si>
  <si>
    <t>213</t>
  </si>
  <si>
    <t>767-06</t>
  </si>
  <si>
    <t>Montáž a dodávka hliníkového dvoudílného okna o rozměrech 2200x2930, viz. specifikace O6</t>
  </si>
  <si>
    <t>-912792087</t>
  </si>
  <si>
    <t>214</t>
  </si>
  <si>
    <t>767-07</t>
  </si>
  <si>
    <t>Montáž a dodávka hliníkového dvoudílného okna o rozměrech 1500x2930, viz. specifikace O7</t>
  </si>
  <si>
    <t>-336599234</t>
  </si>
  <si>
    <t>215</t>
  </si>
  <si>
    <t>767-08</t>
  </si>
  <si>
    <t>Montáž a dodávka hliníkového dvoudílného okna 2000x2050, viz. specifikace O8</t>
  </si>
  <si>
    <t>-1833300972</t>
  </si>
  <si>
    <t>216</t>
  </si>
  <si>
    <t>767-Z1</t>
  </si>
  <si>
    <t>Montáž a dodávka madla do schodišťového prostoru, dle specifikace Z1</t>
  </si>
  <si>
    <t>39345549</t>
  </si>
  <si>
    <t>217</t>
  </si>
  <si>
    <t>767-Z2</t>
  </si>
  <si>
    <t>Montáž a dodávka ocelového schodišťového zábradlí dle specifikace Z2</t>
  </si>
  <si>
    <t>12459430</t>
  </si>
  <si>
    <t>218</t>
  </si>
  <si>
    <t>767-Z3</t>
  </si>
  <si>
    <t>Montáž a dodávka ocelového venkovního schodišťového zábradlí dle specifikace Z3</t>
  </si>
  <si>
    <t>-1413356264</t>
  </si>
  <si>
    <t>219</t>
  </si>
  <si>
    <t>767-Z4</t>
  </si>
  <si>
    <t>Montáž a dodávka ocelové dělící stěny v nářaďovně, dle specifikace Z4</t>
  </si>
  <si>
    <t>-1869613212</t>
  </si>
  <si>
    <t>220</t>
  </si>
  <si>
    <t>767316311</t>
  </si>
  <si>
    <t>Montáž světlíků bodových přes 1 do 1,5 m2</t>
  </si>
  <si>
    <t>1984320342</t>
  </si>
  <si>
    <t>221</t>
  </si>
  <si>
    <t>56245353-O9</t>
  </si>
  <si>
    <t>světlík bodový třívrstvá kopule, manžeta v 150mm 1,2x1,2m</t>
  </si>
  <si>
    <t>-1197457751</t>
  </si>
  <si>
    <t>998767102</t>
  </si>
  <si>
    <t>Přesun hmot pro zámečnické konstrukce stanovený z hmotnosti přesunovaného materiálu vodorovná dopravní vzdálenost do 50 m základní v objektech výšky přes 6 do 12 m</t>
  </si>
  <si>
    <t>-893501664</t>
  </si>
  <si>
    <t>771</t>
  </si>
  <si>
    <t>Podlahy z dlaždic</t>
  </si>
  <si>
    <t>223</t>
  </si>
  <si>
    <t>771111011</t>
  </si>
  <si>
    <t>Příprava podkladu před provedením dlažby vysátí podlah</t>
  </si>
  <si>
    <t>-137023851</t>
  </si>
  <si>
    <t>"viz položka 771574416" 169,758</t>
  </si>
  <si>
    <t>224</t>
  </si>
  <si>
    <t>771121011</t>
  </si>
  <si>
    <t>Příprava podkladu před provedením dlažby nátěr penetrační na podlahu</t>
  </si>
  <si>
    <t>2025396949</t>
  </si>
  <si>
    <t>225</t>
  </si>
  <si>
    <t>771591112</t>
  </si>
  <si>
    <t>Izolace podlahy pod dlažbu nátěrem nebo stěrkou ve dvou vrstvách</t>
  </si>
  <si>
    <t>-1429717392</t>
  </si>
  <si>
    <t>226</t>
  </si>
  <si>
    <t>771574416</t>
  </si>
  <si>
    <t>Montáž podlah z dlaždic keramických lepených cementovým flexibilním lepidlem hladkých, tloušťky do 10 mm přes 9 do 12 ks/m2</t>
  </si>
  <si>
    <t>468141002</t>
  </si>
  <si>
    <t>227</t>
  </si>
  <si>
    <t>59761121</t>
  </si>
  <si>
    <t>dlažba keramická slinutá mrazuvzdorná R9 povrch hladký/matný tl do 10mm přes 9 do 12ks/m2</t>
  </si>
  <si>
    <t>1322218147</t>
  </si>
  <si>
    <t>138,284*1,1 "Přepočtené koeficientem množství</t>
  </si>
  <si>
    <t>228</t>
  </si>
  <si>
    <t>59761265</t>
  </si>
  <si>
    <t>dlažba keramická slinutá mrazuvzdorná R10/B povrch hladký/matný tl přes 10 do 15mm přes 9 do 12ks/m2</t>
  </si>
  <si>
    <t>249663446</t>
  </si>
  <si>
    <t>31,501*1,1 "Přepočtené koeficientem množství</t>
  </si>
  <si>
    <t>229</t>
  </si>
  <si>
    <t>998771102</t>
  </si>
  <si>
    <t>Přesun hmot pro podlahy z dlaždic stanovený z hmotnosti přesunovaného materiálu vodorovná dopravní vzdálenost do 50 m základní v objektech výšky přes 6 do 12 m</t>
  </si>
  <si>
    <t>1890326547</t>
  </si>
  <si>
    <t>775</t>
  </si>
  <si>
    <t>Podlahy skládané</t>
  </si>
  <si>
    <t>230</t>
  </si>
  <si>
    <t>7755300-R01</t>
  </si>
  <si>
    <t>Montáž a dodávka podkladního dvojitého roštu pro sportovní podlahu, včetně dodávky podkladních dřevěných prken viz skladba P 0.2.</t>
  </si>
  <si>
    <t>-1324093461</t>
  </si>
  <si>
    <t>231</t>
  </si>
  <si>
    <t>611980-R01</t>
  </si>
  <si>
    <t xml:space="preserve">dřevěná třívstvá lamela, parketa, nášlapná vrstva dub min. 3,5 mm </t>
  </si>
  <si>
    <t>-575838641</t>
  </si>
  <si>
    <t>296,36*1,08 "Přepočtené koeficientem množství</t>
  </si>
  <si>
    <t>232</t>
  </si>
  <si>
    <t>775413310</t>
  </si>
  <si>
    <t>Montáž podlahového soklíku nebo lišty obvodové (soklové) dřevěné bez základního nátěru soklíku ze dřeva tvrdého nebo měkkého, v přírodní barvě přibíjeného, s přetmelením</t>
  </si>
  <si>
    <t>1568273986</t>
  </si>
  <si>
    <t>"tělocvična 003" (23,9+12,4)*2</t>
  </si>
  <si>
    <t>233</t>
  </si>
  <si>
    <t>61418155</t>
  </si>
  <si>
    <t>lišta soklová dřevěná š 15.0 mm, h 60.0 mm</t>
  </si>
  <si>
    <t>328697952</t>
  </si>
  <si>
    <t>72,6*1,08 "Přepočtené koeficientem množství</t>
  </si>
  <si>
    <t>234</t>
  </si>
  <si>
    <t>775591197</t>
  </si>
  <si>
    <t>Ostatní prvky pro plovoucí podlahy montáž parozábrany se samolepícím proužkem</t>
  </si>
  <si>
    <t>-2133792678</t>
  </si>
  <si>
    <t>235</t>
  </si>
  <si>
    <t>61155363</t>
  </si>
  <si>
    <t>podložka izolační z pěnového PE s parozábranou 2mm na povrchu s LDPE fólií 0,1mm a samolepícím proužkem 15mm celková š 1,1m</t>
  </si>
  <si>
    <t>-1192567729</t>
  </si>
  <si>
    <t>236</t>
  </si>
  <si>
    <t>7755913-R01</t>
  </si>
  <si>
    <t>Skládané podlahy - ostatní práce lakování jednotlivé operace základní lak</t>
  </si>
  <si>
    <t>-1228068456</t>
  </si>
  <si>
    <t>237</t>
  </si>
  <si>
    <t>775591313</t>
  </si>
  <si>
    <t>Skládané podlahy - ostatní práce lakování jednotlivé operace vrchní lak pro vysokou zátěž (sportovní prostory)</t>
  </si>
  <si>
    <t>1906532250</t>
  </si>
  <si>
    <t>238</t>
  </si>
  <si>
    <t>775591316</t>
  </si>
  <si>
    <t>Skládané podlahy - ostatní práce lakování jednotlivé operace mezibroušení mezi vrstvami laku</t>
  </si>
  <si>
    <t>134120313</t>
  </si>
  <si>
    <t>239</t>
  </si>
  <si>
    <t>998775102</t>
  </si>
  <si>
    <t>Přesun hmot pro podlahy skládané stanovený z hmotnosti přesunovaného materiálu vodorovná dopravní vzdálenost do 50 m základní v objektech výšky přes 6 do 12 m</t>
  </si>
  <si>
    <t>-333672574</t>
  </si>
  <si>
    <t>776</t>
  </si>
  <si>
    <t>Podlahy povlakové</t>
  </si>
  <si>
    <t>240</t>
  </si>
  <si>
    <t>776111112</t>
  </si>
  <si>
    <t>Příprava podkladu povlakových podlah a stěn broušení podlah nového podkladu betonového</t>
  </si>
  <si>
    <t>-1617105251</t>
  </si>
  <si>
    <t>"viz položka 776221111" 108,3</t>
  </si>
  <si>
    <t>241</t>
  </si>
  <si>
    <t>776111311</t>
  </si>
  <si>
    <t>Příprava podkladu povlakových podlah a stěn vysátí podlah</t>
  </si>
  <si>
    <t>1893671320</t>
  </si>
  <si>
    <t>242</t>
  </si>
  <si>
    <t>776221111</t>
  </si>
  <si>
    <t>Montáž podlahovin z PVC lepením standardním lepidlem z pásů</t>
  </si>
  <si>
    <t>1746070135</t>
  </si>
  <si>
    <t>243</t>
  </si>
  <si>
    <t>28411105</t>
  </si>
  <si>
    <t>PVC vinyl heterogenní zátěžový akustický tl 3,35mm, nášlapná vrstva 0,65mm, hořlavost Bfl-s1, smykové tření µ &gt;=0,5, třída zátěže 34/42, útlum 19dB, otlak 0,08</t>
  </si>
  <si>
    <t>600073122</t>
  </si>
  <si>
    <t>108,297*1,1 "Přepočtené koeficientem množství</t>
  </si>
  <si>
    <t>244</t>
  </si>
  <si>
    <t>776411111</t>
  </si>
  <si>
    <t>Montáž soklíků lepením obvodových, výšky do 80 mm</t>
  </si>
  <si>
    <t>855039553</t>
  </si>
  <si>
    <t>"102" (8,85+6,1)*2</t>
  </si>
  <si>
    <t>"103" (8,86+6,13)*2</t>
  </si>
  <si>
    <t>245</t>
  </si>
  <si>
    <t>28411001</t>
  </si>
  <si>
    <t>lišta soklová PVC 9,7x58mm</t>
  </si>
  <si>
    <t>-461189456</t>
  </si>
  <si>
    <t>59,88*1,02 "Přepočtené koeficientem množství</t>
  </si>
  <si>
    <t>246</t>
  </si>
  <si>
    <t>998776102</t>
  </si>
  <si>
    <t>Přesun hmot pro podlahy povlakové stanovený z hmotnosti přesunovaného materiálu vodorovná dopravní vzdálenost do 50 m základní v objektech výšky přes 6 do 12 m</t>
  </si>
  <si>
    <t>1543195456</t>
  </si>
  <si>
    <t>781</t>
  </si>
  <si>
    <t>Dokončovací práce - obklady</t>
  </si>
  <si>
    <t>247</t>
  </si>
  <si>
    <t>781121011</t>
  </si>
  <si>
    <t>Příprava podkladu před provedením obkladu nátěr penetrační na stěnu</t>
  </si>
  <si>
    <t>-1075313710</t>
  </si>
  <si>
    <t>"viz položka 781472219)" 111,43</t>
  </si>
  <si>
    <t>248</t>
  </si>
  <si>
    <t>781131112</t>
  </si>
  <si>
    <t>Izolace stěny pod obklad izolace nátěrem nebo stěrkou ve dvou vrstvách</t>
  </si>
  <si>
    <t>-819752246</t>
  </si>
  <si>
    <t>"008" (3,27+1,87)*2*2,1</t>
  </si>
  <si>
    <t>"011" (2,5+1,87)*2*2,1</t>
  </si>
  <si>
    <t>249</t>
  </si>
  <si>
    <t>781472219</t>
  </si>
  <si>
    <t>Montáž keramických obkladů stěn lepených cementovým flexibilním lepidlem hladkých přes 22 do 25 ks/m2</t>
  </si>
  <si>
    <t>-315950550</t>
  </si>
  <si>
    <t>"005" (1,9+1,4)*2*1,5-(0,8*1,5)</t>
  </si>
  <si>
    <t>"006" (1,35+0,95)*2*1,5-(0,8*1,5)</t>
  </si>
  <si>
    <t>"007" (1,35+0,95)*2*1,5-(0,8*1,5)</t>
  </si>
  <si>
    <t>"009" (4,1+1,63)*2*1,5-(0,8*1,5*4)</t>
  </si>
  <si>
    <t>"013" (3,4+1,3)*2*1,5-(0,9*1,5*3)</t>
  </si>
  <si>
    <t>"014" (1,5+1,1)*2*1,5-(0,8*1,5)</t>
  </si>
  <si>
    <t>"015" (1,5+1,1)*2*1,5-(0,8*1,5)</t>
  </si>
  <si>
    <t>"016" (2,35+2,2)*2*1,5-(1,0*1,5)</t>
  </si>
  <si>
    <t>"102" 1,5*1,2</t>
  </si>
  <si>
    <t>"103" 1,5*1,2</t>
  </si>
  <si>
    <t>250</t>
  </si>
  <si>
    <t>59761714</t>
  </si>
  <si>
    <t>obklad keramický nemrazuvzdorný povrch hladký/matný tl do 10mm přes 22 do 25ks/m2</t>
  </si>
  <si>
    <t>-694431298</t>
  </si>
  <si>
    <t>111,432*1,1 "Přepočtené koeficientem množství</t>
  </si>
  <si>
    <t>251</t>
  </si>
  <si>
    <t>998781102</t>
  </si>
  <si>
    <t>Přesun hmot pro obklady keramické stanovený z hmotnosti přesunovaného materiálu vodorovná dopravní vzdálenost do 50 m základní v objektech výšky přes 6 do 12 m</t>
  </si>
  <si>
    <t>1184487063</t>
  </si>
  <si>
    <t>783</t>
  </si>
  <si>
    <t>Dokončovací práce - nátěry</t>
  </si>
  <si>
    <t>252</t>
  </si>
  <si>
    <t>783138213</t>
  </si>
  <si>
    <t>Lakovací nátěr truhlářských konstrukcí dvojnásobný s mezibroušením epoxidový</t>
  </si>
  <si>
    <t>-1017396061</t>
  </si>
  <si>
    <t>784</t>
  </si>
  <si>
    <t>Dokončovací práce - malby a tapety</t>
  </si>
  <si>
    <t>253</t>
  </si>
  <si>
    <t>784181101</t>
  </si>
  <si>
    <t>Penetrace podkladu jednonásobná základní akrylátová bezbarvá v místnostech výšky do 3,80 m</t>
  </si>
  <si>
    <t>-1324119515</t>
  </si>
  <si>
    <t>254</t>
  </si>
  <si>
    <t>784221101</t>
  </si>
  <si>
    <t>Malby z malířských směsí otěruvzdorných za sucha dvojnásobné, bílé za sucha otěruvzdorné dobře v místnostech výšky do 3,80 m</t>
  </si>
  <si>
    <t>-1680420360</t>
  </si>
  <si>
    <t>D1.4.a - Zdravotechnické instalace</t>
  </si>
  <si>
    <t>Ondřej Zikán</t>
  </si>
  <si>
    <t xml:space="preserve">    8 - Trubní vedení</t>
  </si>
  <si>
    <t>721 - Zdravotechnika - vnitřní kanalizace</t>
  </si>
  <si>
    <t>722 - Zdravotechnika - vnitřní vodovod</t>
  </si>
  <si>
    <t>725 - Zdravotechnika - zařizovací předměty</t>
  </si>
  <si>
    <t>726 - Zdravotechnika - předstěnové instalace</t>
  </si>
  <si>
    <t xml:space="preserve">    02 - Venkovní sítě</t>
  </si>
  <si>
    <t xml:space="preserve">    732 - Ústřední vytápění - strojovny</t>
  </si>
  <si>
    <t xml:space="preserve">    734 - Ústřední vytápění - armatury</t>
  </si>
  <si>
    <t>HZS - Hodinové zúčtovací sazby</t>
  </si>
  <si>
    <t>Ostatní - Ostatní náklady</t>
  </si>
  <si>
    <t>131251101</t>
  </si>
  <si>
    <t>Hloubení jam do 15 m3 nezapažených v hornině tř. 3 při překopech inženýrských sítí</t>
  </si>
  <si>
    <t>580824905</t>
  </si>
  <si>
    <t>132202102</t>
  </si>
  <si>
    <t>Hloubení rýh š do 600 mm v nesoudržných horninách tř. 3</t>
  </si>
  <si>
    <t>-1654617998</t>
  </si>
  <si>
    <t>130*0,6*1,5</t>
  </si>
  <si>
    <t>161101101</t>
  </si>
  <si>
    <t>Svislé přemístění výkopku z horniny tř. 1 až 4 hl výkopu do 2,5 m</t>
  </si>
  <si>
    <t>1923798945</t>
  </si>
  <si>
    <t>90+117</t>
  </si>
  <si>
    <t>162701105</t>
  </si>
  <si>
    <t>Vodorovné přemístění do 10000 m výkopku z horniny tř. 1 až 4</t>
  </si>
  <si>
    <t>1597280647</t>
  </si>
  <si>
    <t>171201201</t>
  </si>
  <si>
    <t>Uložení sypaniny na skládky</t>
  </si>
  <si>
    <t>1331601264</t>
  </si>
  <si>
    <t>171201202</t>
  </si>
  <si>
    <t>Skladné</t>
  </si>
  <si>
    <t>-755058375</t>
  </si>
  <si>
    <t>583312000</t>
  </si>
  <si>
    <t>kamenivo těžené - obsypový a podsypový materiál - velikost zrn do 15mm</t>
  </si>
  <si>
    <t>-2063354600</t>
  </si>
  <si>
    <t>110*1,8</t>
  </si>
  <si>
    <t>174101101</t>
  </si>
  <si>
    <t>Zásyp jam, šachet rýh nebo kolem objektů sypaninou se zhutněním - původní navážkou</t>
  </si>
  <si>
    <t>-795502305</t>
  </si>
  <si>
    <t>207-50</t>
  </si>
  <si>
    <t>175101101</t>
  </si>
  <si>
    <t>Obsyp, podsyp potrubí a objektů bez prohození sypaniny z hornin tř. 1 až 4 uloženým do 3 m od kraje výkopu</t>
  </si>
  <si>
    <t>-712965970</t>
  </si>
  <si>
    <t>(130*0,6*0,5)+10</t>
  </si>
  <si>
    <t>180404111</t>
  </si>
  <si>
    <t>Založení trávníku výsevem na vrstvě zeminy</t>
  </si>
  <si>
    <t>1261233421</t>
  </si>
  <si>
    <t>005724100</t>
  </si>
  <si>
    <t>osivo směs travní parková</t>
  </si>
  <si>
    <t>kg</t>
  </si>
  <si>
    <t>1893309674</t>
  </si>
  <si>
    <t>200*0,1</t>
  </si>
  <si>
    <t>181151311</t>
  </si>
  <si>
    <t>Plošná úprava terénu přes 500 m2 zemina tř 1 až 4 nerovnosti do 100 mm v rovinně a svahu do 1:5</t>
  </si>
  <si>
    <t>1338698652</t>
  </si>
  <si>
    <t>Trubní vedení</t>
  </si>
  <si>
    <t>894812315</t>
  </si>
  <si>
    <t>Revizní a čistící šachta z PP typ DN 600/200 šachtové dno průtočné</t>
  </si>
  <si>
    <t>1162684804</t>
  </si>
  <si>
    <t>894812332</t>
  </si>
  <si>
    <t>Revizní a čistící šachta z PP DN 600 šachtová roura korugovaná světlé hloubky 2000 mm</t>
  </si>
  <si>
    <t>-1565619646</t>
  </si>
  <si>
    <t>894812339</t>
  </si>
  <si>
    <t>Příplatek k rourám revizní a čistící šachty z PP DN 600 za uříznutí šachtové roury</t>
  </si>
  <si>
    <t>-2062089376</t>
  </si>
  <si>
    <t>894812358</t>
  </si>
  <si>
    <t>Revizní a čistící šachta z PP DN 600 poklop litinový do 12,5 t s betonovým prstencem a adaptérem</t>
  </si>
  <si>
    <t>-2020977753</t>
  </si>
  <si>
    <t>pc.K01</t>
  </si>
  <si>
    <t>Propojení na stávající kanalizaci - odpadní jímku</t>
  </si>
  <si>
    <t>-2136763950</t>
  </si>
  <si>
    <t>28613598.1</t>
  </si>
  <si>
    <t>potrubí dvouvrstvé PE100 s 10% signalizační vrstvou SDR 11 32x3 včetně tvarovek a montáže</t>
  </si>
  <si>
    <t>235507640</t>
  </si>
  <si>
    <t>721</t>
  </si>
  <si>
    <t>Zdravotechnika - vnitřní kanalizace</t>
  </si>
  <si>
    <t>721173317</t>
  </si>
  <si>
    <t>Potrubí kanalizační plastové dešťové systém KG DN 160</t>
  </si>
  <si>
    <t>-181158393</t>
  </si>
  <si>
    <t>721173317.1</t>
  </si>
  <si>
    <t>Potrubí kanalizační plastové dešťové systém KG DN 200</t>
  </si>
  <si>
    <t>-1762796742</t>
  </si>
  <si>
    <t>721173401</t>
  </si>
  <si>
    <t>Potrubí kanalizační plastové svodné systém PVC DN 110</t>
  </si>
  <si>
    <t>315473506</t>
  </si>
  <si>
    <t>721173402</t>
  </si>
  <si>
    <t>Potrubí kanalizační plastové svodné systém PVC DN 125</t>
  </si>
  <si>
    <t>-1049460271</t>
  </si>
  <si>
    <t>721173403</t>
  </si>
  <si>
    <t>Potrubí kanalizační plastové svodné systém PVC DN 160</t>
  </si>
  <si>
    <t>1579037107</t>
  </si>
  <si>
    <t>721173404.1</t>
  </si>
  <si>
    <t>Potrubí kanalizační plastové svodné systém PVC DN 200</t>
  </si>
  <si>
    <t>-1137929849</t>
  </si>
  <si>
    <t>721174025</t>
  </si>
  <si>
    <t>Potrubí kanalizační z PP odpadní DN 110</t>
  </si>
  <si>
    <t>-1105321260</t>
  </si>
  <si>
    <t>721174042</t>
  </si>
  <si>
    <t>Potrubí kanalizační z PP připojovací DN 40</t>
  </si>
  <si>
    <t>1036336688</t>
  </si>
  <si>
    <t>721174043</t>
  </si>
  <si>
    <t>Potrubí kanalizační z PP připojovací DN 50</t>
  </si>
  <si>
    <t>-1984973869</t>
  </si>
  <si>
    <t>721174045</t>
  </si>
  <si>
    <t>Potrubí kanalizační z PP připojovací DN 110</t>
  </si>
  <si>
    <t>501469913</t>
  </si>
  <si>
    <t>721174063</t>
  </si>
  <si>
    <t>Potrubí kanalizační z PP větrací systém DN 110</t>
  </si>
  <si>
    <t>1053853206</t>
  </si>
  <si>
    <t>721194104</t>
  </si>
  <si>
    <t>Vyvedení a upevnění odpadních výpustek DN 32 a DN 40</t>
  </si>
  <si>
    <t>-1513309300</t>
  </si>
  <si>
    <t>721194105</t>
  </si>
  <si>
    <t>Vyvedení a upevnění odpadních výpustek DN 50</t>
  </si>
  <si>
    <t>248756606</t>
  </si>
  <si>
    <t>721194109</t>
  </si>
  <si>
    <t>Vyvedení a upevnění odpadních výpustek DN 100</t>
  </si>
  <si>
    <t>992789293</t>
  </si>
  <si>
    <t>721211422</t>
  </si>
  <si>
    <t>Vpusť podlahová se svislým odtokem DN 110 mřížka nerez 138x138</t>
  </si>
  <si>
    <t>1614771586</t>
  </si>
  <si>
    <t>721242106</t>
  </si>
  <si>
    <t>Lapač střešních splavenin z PP se zápachovou klapkou a lapacím košem DN 125</t>
  </si>
  <si>
    <t>515892642</t>
  </si>
  <si>
    <t>721273153</t>
  </si>
  <si>
    <t>Hlavice ventilační polypropylen PP DN 110</t>
  </si>
  <si>
    <t>606378235</t>
  </si>
  <si>
    <t>721290112</t>
  </si>
  <si>
    <t>Zkouška těsnosti potrubí kanalizace vodou do DN 200</t>
  </si>
  <si>
    <t>2027290754</t>
  </si>
  <si>
    <t>721XK101.1</t>
  </si>
  <si>
    <t>Nálevka se suchou zápachovou uzávěrkou DN32 - kuličkou</t>
  </si>
  <si>
    <t>1498479462</t>
  </si>
  <si>
    <t>721XK101.2</t>
  </si>
  <si>
    <t>Zápachový uzávěr DN40 se svislou přípojkou DN32 k odvodu kondenzátu se svislým napojením zásuvné trubice, s doplňkovým mechanickým zápachovým uzávěrem (kulička) , s čistícím otvorem a zátkou</t>
  </si>
  <si>
    <t>-1940154691</t>
  </si>
  <si>
    <t>721XK101.3</t>
  </si>
  <si>
    <t>Vtok se zápachovou zátkou - kuličkou - DN32 pro myčku a pračku s výtokem vody pro napojení zapuštěný ve stěně</t>
  </si>
  <si>
    <t>-1997263639</t>
  </si>
  <si>
    <t>721XK103</t>
  </si>
  <si>
    <t>Zátkování hrdla potrubí kanalizačního</t>
  </si>
  <si>
    <t>918321405</t>
  </si>
  <si>
    <t>721XK104</t>
  </si>
  <si>
    <t>Čistící kus na odpaadním potrubí PP 110</t>
  </si>
  <si>
    <t>-1068797002</t>
  </si>
  <si>
    <t>722</t>
  </si>
  <si>
    <t>Zdravotechnika - vnitřní vodovod</t>
  </si>
  <si>
    <t>722130234</t>
  </si>
  <si>
    <t>Potrubí vodovodní ocelové závitové pozinkované svařované běžné DN 32</t>
  </si>
  <si>
    <t>974496554</t>
  </si>
  <si>
    <t>722130235</t>
  </si>
  <si>
    <t>Potrubí vodovodní ocelové závitové pozinkované svařované běžné DN 40</t>
  </si>
  <si>
    <t>-322145524</t>
  </si>
  <si>
    <t>722131915</t>
  </si>
  <si>
    <t>Potrubí pozinkované závitové vsazení odbočky do potrubí DN 40</t>
  </si>
  <si>
    <t>1107235518</t>
  </si>
  <si>
    <t>722173407</t>
  </si>
  <si>
    <t>Potrubí z plastových trubek z vícevrstvého polyethylenu (PE-Xc/Al/PE-Xc) spojované lisováním PN 10 do 70°C D 63/4,5</t>
  </si>
  <si>
    <t>-1647657420</t>
  </si>
  <si>
    <t>722174002</t>
  </si>
  <si>
    <t>Potrubí vodovodní plastové PPR svar polyfuze PN 16 D 20 x 2,8 mm</t>
  </si>
  <si>
    <t>465649179</t>
  </si>
  <si>
    <t>722174003</t>
  </si>
  <si>
    <t>Potrubí vodovodní plastové PPR svar polyfuze PN 16 D 25 x 3,5 mm</t>
  </si>
  <si>
    <t>1983012646</t>
  </si>
  <si>
    <t>722174004</t>
  </si>
  <si>
    <t>Potrubí vodovodní plastové PPR svar polyfuze PN 16 D 32 x 4,4 mm</t>
  </si>
  <si>
    <t>219909372</t>
  </si>
  <si>
    <t>722174005</t>
  </si>
  <si>
    <t>Potrubí vodovodní plastové PPR svar polyfuze PN 16 D 40 x 5,5 mm</t>
  </si>
  <si>
    <t>306161693</t>
  </si>
  <si>
    <t>722174006</t>
  </si>
  <si>
    <t>Potrubí vodovodní plastové PPR svar polyfuze PN 16 D 50 x 6,9 mm</t>
  </si>
  <si>
    <t>1403279865</t>
  </si>
  <si>
    <t>722174007</t>
  </si>
  <si>
    <t>Potrubí vodovodní plastové PPR svar polyfuze PN 16 D 63 x 8,6 mm</t>
  </si>
  <si>
    <t>-1073062518</t>
  </si>
  <si>
    <t>722181113</t>
  </si>
  <si>
    <t>Ochrana vodovodního potrubí plstěnými pásy do DN 25 mm</t>
  </si>
  <si>
    <t>1886725258</t>
  </si>
  <si>
    <t>722181221</t>
  </si>
  <si>
    <t>Ochrana vodovodního potrubí přilepenými tepelně izolačními trubicemi z PE tl do 10 mm DN do 22 mm</t>
  </si>
  <si>
    <t>-2132730020</t>
  </si>
  <si>
    <t>722181222</t>
  </si>
  <si>
    <t>Ochrana vodovodního potrubí přilepenými tepelně izolačními trubicemi z PE tl do 10 mm DN do 42 mm</t>
  </si>
  <si>
    <t>-511170587</t>
  </si>
  <si>
    <t>722181223</t>
  </si>
  <si>
    <t>Ochrana vodovodního potrubí přilepenými termoizolačními trubicemi z PE tl do 10 mm DN do 63 mm</t>
  </si>
  <si>
    <t>2131318439</t>
  </si>
  <si>
    <t>722181231</t>
  </si>
  <si>
    <t>Ochrana vodovodního potrubí přilepenými tepelně izolačními trubicemi z PE tl do 15 mm DN do 22 mm</t>
  </si>
  <si>
    <t>-1833429333</t>
  </si>
  <si>
    <t>722181252</t>
  </si>
  <si>
    <t>Ochrana vodovodního potrubí přilepenými tepelně izolačními trubicemi z PE tl do 25 mm DN do 42 mm</t>
  </si>
  <si>
    <t>117274617</t>
  </si>
  <si>
    <t>722220151</t>
  </si>
  <si>
    <t>Nástěnka závitová plastová PPR PN 16 DN 16 x G 1/2</t>
  </si>
  <si>
    <t>-2103099689</t>
  </si>
  <si>
    <t>722220231</t>
  </si>
  <si>
    <t>Přechodka dGK PPR PN 20 D 20 x G 1/2 s kovovým vnitřním závitem</t>
  </si>
  <si>
    <t>-1844149500</t>
  </si>
  <si>
    <t>722220232</t>
  </si>
  <si>
    <t>Přechodka dGK PPR PN 20 D 25 x G 3/4 s kovovým vnitřním závitem</t>
  </si>
  <si>
    <t>1276657460</t>
  </si>
  <si>
    <t>722220233</t>
  </si>
  <si>
    <t>Přechodka PPR PN 20 D 32 x G 1 s kovovým vnitřním závitem</t>
  </si>
  <si>
    <t>-1261875892</t>
  </si>
  <si>
    <t>722220234</t>
  </si>
  <si>
    <t>Přechodka dGK PPR PN 20 D 40 x G 5/4 s kovovým vnitřním závitem</t>
  </si>
  <si>
    <t>-1216581122</t>
  </si>
  <si>
    <t>722220235</t>
  </si>
  <si>
    <t>Přechodka dGK PPR PN 20 D 50 x G 6/4 s kovovým vnitřním závitem</t>
  </si>
  <si>
    <t>1162038089</t>
  </si>
  <si>
    <t>722220236</t>
  </si>
  <si>
    <t>Přechodka dGK PPR PN 20 D 63 x G 2 s kovovým vnitřním závitem</t>
  </si>
  <si>
    <t>123503439</t>
  </si>
  <si>
    <t>722221134</t>
  </si>
  <si>
    <t>Ventil výtokový G 1/2 s jedním závitem</t>
  </si>
  <si>
    <t>-2028707721</t>
  </si>
  <si>
    <t>722224115</t>
  </si>
  <si>
    <t>Kohout plnicí nebo vypouštěcí G 1/2 PN 10 s jedním závitem</t>
  </si>
  <si>
    <t>-597927201</t>
  </si>
  <si>
    <t>722224151</t>
  </si>
  <si>
    <t>Kulový kohout zahradní nezámrzný s vnějším závitem a páčkou PN 15, T 120°C G 3/4"</t>
  </si>
  <si>
    <t>332709232</t>
  </si>
  <si>
    <t>722231074</t>
  </si>
  <si>
    <t>Ventil zpětný mosazný G 1 PN 10 do 110°C se dvěma závity</t>
  </si>
  <si>
    <t>-64186859</t>
  </si>
  <si>
    <t>722231076</t>
  </si>
  <si>
    <t>Ventil zpětný mosazný G 6/4 PN 10 do 110°C se dvěma závity</t>
  </si>
  <si>
    <t>1009356203</t>
  </si>
  <si>
    <t>722231141</t>
  </si>
  <si>
    <t>Ventil závitový pojistný rohový G 1 / 7 bar vč. zpětného ventilu ( otvírací tlak musí být upřesněn podle parametrů skutečně dodané technologie )</t>
  </si>
  <si>
    <t>1411578154</t>
  </si>
  <si>
    <t>722232123</t>
  </si>
  <si>
    <t>Kohout kulový přímý G 3/4 PN 42 do 185°C plnoprůtokový vnitřní závit</t>
  </si>
  <si>
    <t>-1500976198</t>
  </si>
  <si>
    <t>722232124</t>
  </si>
  <si>
    <t>Kohout kulový přímý G 1 PN 42 do 185°C plnoprůtokový s koulí vnitřní závit</t>
  </si>
  <si>
    <t>-1301039751</t>
  </si>
  <si>
    <t>722232125</t>
  </si>
  <si>
    <t>Kohout kulový přímý G 5/4 PN 42 do 185°C plnoprůtokový vnitřní závit</t>
  </si>
  <si>
    <t>346618302</t>
  </si>
  <si>
    <t>722232126</t>
  </si>
  <si>
    <t>Kohout kulový přímý G 6/4 PN 42 do 185°C plnoprůtokový vnitřní závit</t>
  </si>
  <si>
    <t>-1567184019</t>
  </si>
  <si>
    <t>722232127</t>
  </si>
  <si>
    <t>Kohout kulový přímý G 2 PN 42 do 185°C plnoprůtokový vnitřní závit</t>
  </si>
  <si>
    <t>-494421560</t>
  </si>
  <si>
    <t>722234265</t>
  </si>
  <si>
    <t>Filtr mosazný G 1 PN 16 do 120°C s 2x vnitřním závitem</t>
  </si>
  <si>
    <t>1940878916</t>
  </si>
  <si>
    <t>722250133</t>
  </si>
  <si>
    <t>Hydrantový systém s tvarově stálou hadicí D 25 x 30 m celoplechový ve skříni</t>
  </si>
  <si>
    <t>798445499</t>
  </si>
  <si>
    <t>722262212</t>
  </si>
  <si>
    <t>Vodoměr závitový jednovtokový suchoběžný do 40°C G 1/2 x 110 mm Qn 1,5 m3/h horizontální</t>
  </si>
  <si>
    <t>144229237</t>
  </si>
  <si>
    <t>722263206</t>
  </si>
  <si>
    <t>Vodoměr závitový jednovtokový suchoběžný do 100°C G 1/2 x 110 mm Qn 1,5 m3/h horizontální</t>
  </si>
  <si>
    <t>755576315</t>
  </si>
  <si>
    <t>722290226</t>
  </si>
  <si>
    <t>Zkouška těsnosti vodovodního potrubí do DN 50</t>
  </si>
  <si>
    <t>744637333</t>
  </si>
  <si>
    <t>722290234</t>
  </si>
  <si>
    <t>Proplach a dezinfekce vodovodního potrubí do DN 80</t>
  </si>
  <si>
    <t>1780679649</t>
  </si>
  <si>
    <t>722V01</t>
  </si>
  <si>
    <t>Vyvažovací a seřizovací armatura cirkulace teplé vody DN20, PN20, bez vypouštění</t>
  </si>
  <si>
    <t>-1824938668</t>
  </si>
  <si>
    <t>722V02</t>
  </si>
  <si>
    <t>Termostatický třícestný ventil ohřevu teplé vody 6/4" 40-70 °C havarijní</t>
  </si>
  <si>
    <t>764396381</t>
  </si>
  <si>
    <t>725</t>
  </si>
  <si>
    <t>Zdravotechnika - zařizovací předměty</t>
  </si>
  <si>
    <t>725111132</t>
  </si>
  <si>
    <t>Splachovač nádržkový plastový nízkopoložený nebo vysokopoložený</t>
  </si>
  <si>
    <t>-387627351</t>
  </si>
  <si>
    <t>725112021</t>
  </si>
  <si>
    <t>Klozet keramický závěsný na nosné stěny s hlubokým splachováním odpad vodorovný vč. klozetového sedátka</t>
  </si>
  <si>
    <t>930888143</t>
  </si>
  <si>
    <t>725211601</t>
  </si>
  <si>
    <t>Umyvadlo keramické bílé šířky 500 mm bez krytu na sifon připevněné na stěnu šrouby vč. připojovací sady a zápachové uzávěrky</t>
  </si>
  <si>
    <t>30853216</t>
  </si>
  <si>
    <t>725211603</t>
  </si>
  <si>
    <t>Umyvadlo keramické bílé šířky 600 mm bez krytu na sifon připevněné na stěnu šrouby vč. připojovací sady a zápachové uzávěrky</t>
  </si>
  <si>
    <t>-747591398</t>
  </si>
  <si>
    <t>725331111</t>
  </si>
  <si>
    <t>Výlevka bez výtokových armatur keramická závěsná se sklopnou plastovou mřížkou 500 mm</t>
  </si>
  <si>
    <t>115501801</t>
  </si>
  <si>
    <t>725813111</t>
  </si>
  <si>
    <t>Ventil rohový bez připojovací trubičky nebo flexi hadičky G 1/2</t>
  </si>
  <si>
    <t>245520263</t>
  </si>
  <si>
    <t>725821316</t>
  </si>
  <si>
    <t>Baterie dřezové nástěnné pákové s otáčivým plochým ústím a délkou ramínka 300 mm</t>
  </si>
  <si>
    <t>-2023437640</t>
  </si>
  <si>
    <t>725822611</t>
  </si>
  <si>
    <t>Baterie umyvadlové stojánkové pákové bez výpusti</t>
  </si>
  <si>
    <t>-501623448</t>
  </si>
  <si>
    <t>725841311</t>
  </si>
  <si>
    <t>Baterie sprchová nástěnná pákové</t>
  </si>
  <si>
    <t>-1818821027</t>
  </si>
  <si>
    <t>725980123</t>
  </si>
  <si>
    <t>Revizní dvířka plechová magnetická 300mm x 300mm k čistícím kusům</t>
  </si>
  <si>
    <t>-1342910494</t>
  </si>
  <si>
    <t>726</t>
  </si>
  <si>
    <t>Zdravotechnika - předstěnové instalace</t>
  </si>
  <si>
    <t>726131041</t>
  </si>
  <si>
    <t>Instalační předstěna - klozet závěsný v 1120 mm s ovládáním zepředu a volitelnou výškou instalace pro nejmenší wc</t>
  </si>
  <si>
    <t>-2084404706</t>
  </si>
  <si>
    <t>726191001</t>
  </si>
  <si>
    <t>Zvukoizolační souprava pro zařizovací předměty</t>
  </si>
  <si>
    <t>-1619528731</t>
  </si>
  <si>
    <t>726191002</t>
  </si>
  <si>
    <t>Souprava pro předstěnovou montáž</t>
  </si>
  <si>
    <t>-549196869</t>
  </si>
  <si>
    <t>02</t>
  </si>
  <si>
    <t>Venkovní sítě</t>
  </si>
  <si>
    <t>02X101</t>
  </si>
  <si>
    <t>Akumulační nádrž dešťových vod - 10m3 - dodávka a instalace</t>
  </si>
  <si>
    <t>-227736421</t>
  </si>
  <si>
    <t>02X102</t>
  </si>
  <si>
    <t>Revizní šachta PVC DN400 - kompletní sestavení - dodávka a instalace</t>
  </si>
  <si>
    <t>-2084509225</t>
  </si>
  <si>
    <t>02X103</t>
  </si>
  <si>
    <t>Liniový odvodňovací žlad - kompletní sestavení - dodávka a instalace</t>
  </si>
  <si>
    <t>1928347422</t>
  </si>
  <si>
    <t>02X104</t>
  </si>
  <si>
    <t>Vsakovací blok - kompletní sestavení - dodávka a instalace</t>
  </si>
  <si>
    <t>1791345004</t>
  </si>
  <si>
    <t>02X105</t>
  </si>
  <si>
    <t>Čerpací šachta odpadních vod s kalovým čerpadlem - kompletní sestavení - dodávka a instalace</t>
  </si>
  <si>
    <t>615163426</t>
  </si>
  <si>
    <t>732</t>
  </si>
  <si>
    <t>Ústřední vytápění - strojovny</t>
  </si>
  <si>
    <t>732ST01</t>
  </si>
  <si>
    <t>Nádoba tlaková expanzní membránová pro soustavy pitné vody 33l / 10bar vč. připojovacího členu 3/4" se zpětnou klapkou</t>
  </si>
  <si>
    <t>1106763939</t>
  </si>
  <si>
    <t>732ST02</t>
  </si>
  <si>
    <t>Montáž nádoby tlakové expanzní</t>
  </si>
  <si>
    <t>1077817348</t>
  </si>
  <si>
    <t>732ST03</t>
  </si>
  <si>
    <t>Cirkulační čerpadlo DN 25, Qn=0,5m3/hod vč. uvedení do provozu a spínacích hodin</t>
  </si>
  <si>
    <t>-575218603</t>
  </si>
  <si>
    <t>732429111</t>
  </si>
  <si>
    <t>Montáž čerpadla oběhového spirálního DN 25 do potrubí</t>
  </si>
  <si>
    <t>sada</t>
  </si>
  <si>
    <t>-413210507</t>
  </si>
  <si>
    <t>734</t>
  </si>
  <si>
    <t>Ústřední vytápění - armatury</t>
  </si>
  <si>
    <t>734411101</t>
  </si>
  <si>
    <t>Teploměr technický s pevným stonkem a jímkou zadní připojení průměr 63 mm délky 50 mm včetně jímky</t>
  </si>
  <si>
    <t>52991825</t>
  </si>
  <si>
    <t>734421112</t>
  </si>
  <si>
    <t>Tlakoměr s pevným stonkem a zpětnou klapkou tlak 0-16 bar průměr 63 mm zadní připojení včetně jímky</t>
  </si>
  <si>
    <t>-1947682641</t>
  </si>
  <si>
    <t>HZS</t>
  </si>
  <si>
    <t>Hodinové zúčtovací sazby</t>
  </si>
  <si>
    <t>HZS1292</t>
  </si>
  <si>
    <t>Hodinová zúčtovací sazba stavební dělník</t>
  </si>
  <si>
    <t>hod</t>
  </si>
  <si>
    <t>262144</t>
  </si>
  <si>
    <t>976477073</t>
  </si>
  <si>
    <t>HZS1312</t>
  </si>
  <si>
    <t>Hodinová zúčtovací sazba omítkář - štukatér</t>
  </si>
  <si>
    <t>1064136130</t>
  </si>
  <si>
    <t>HZS2311</t>
  </si>
  <si>
    <t>Hodinová zúčtovací sazba malíř, natěrač, lakýrník</t>
  </si>
  <si>
    <t>579072242</t>
  </si>
  <si>
    <t>HZS3112</t>
  </si>
  <si>
    <t>Hodinová zúčtovací sazba montér potrubí odborný</t>
  </si>
  <si>
    <t>284721061</t>
  </si>
  <si>
    <t>HZS3122</t>
  </si>
  <si>
    <t>Hodinová zúčtovací sazba montér ocelových konstrukcí odborný</t>
  </si>
  <si>
    <t>-2030286246</t>
  </si>
  <si>
    <t>HZS3132</t>
  </si>
  <si>
    <t>Hodinová zúčtovací sazba elektromontér NN odborný</t>
  </si>
  <si>
    <t>-1311223878</t>
  </si>
  <si>
    <t>Ostatní</t>
  </si>
  <si>
    <t>Ostatní náklady</t>
  </si>
  <si>
    <t>0007510001</t>
  </si>
  <si>
    <t>Doprava na místo stavby a ostatní režijní náklady</t>
  </si>
  <si>
    <t>h</t>
  </si>
  <si>
    <t>-1353793686</t>
  </si>
  <si>
    <t>0007510002</t>
  </si>
  <si>
    <t>Spojovací, těsnící, montážní materiál, pomocné atypické ocelové konstrukce, třmeny, objímky, závěsy, apod.</t>
  </si>
  <si>
    <t>-590235742</t>
  </si>
  <si>
    <t>0007510003</t>
  </si>
  <si>
    <t>Pomocné zařízení při montáži zařízení výšky do 3 m ( lešení, přenosná mobilní plošina atd.) vč. jeho montáže a demontáže</t>
  </si>
  <si>
    <t>1398187096</t>
  </si>
  <si>
    <t>D1.4.c - Vzduchotechnika</t>
  </si>
  <si>
    <t>ZŠ Tuklaty</t>
  </si>
  <si>
    <t>Ing. Jiří Rýdl</t>
  </si>
  <si>
    <t xml:space="preserve">D1 - </t>
  </si>
  <si>
    <t>D2 - OSTATNÍ</t>
  </si>
  <si>
    <t>D1</t>
  </si>
  <si>
    <t>1.001</t>
  </si>
  <si>
    <t>Vzduchotechnická jednotka v podstropním provedení P: 875m3/h, 300Pa O: 875m3/h, 300Pa, filtrace M5, protiproudý rekuperátor s obtokem, vodní ohřívač, jednotka včetně směšovacího uzlu se čtyřcestným směšovacím ventilem a čerpadlem, včetně kompletního systé</t>
  </si>
  <si>
    <t>1056407218</t>
  </si>
  <si>
    <t>1.051</t>
  </si>
  <si>
    <t>Tlumič hluku buňkový 200x500x1000mm</t>
  </si>
  <si>
    <t>ks</t>
  </si>
  <si>
    <t>87902013</t>
  </si>
  <si>
    <t>1.052</t>
  </si>
  <si>
    <t>Ohebný tlumič hluku pr. 250mm dl. 1m</t>
  </si>
  <si>
    <t>1580728953</t>
  </si>
  <si>
    <t>1.101</t>
  </si>
  <si>
    <t>Regulační klapka  těsná 600x200 se servopohonem 24V</t>
  </si>
  <si>
    <t>1808952257</t>
  </si>
  <si>
    <t>1.102</t>
  </si>
  <si>
    <t>Regulační klapka  200x200mm, ovládání ruční</t>
  </si>
  <si>
    <t>988675296</t>
  </si>
  <si>
    <t>1.201</t>
  </si>
  <si>
    <t>Plastový talířivý ventil pro přívod pr. 160mm včetně zděře</t>
  </si>
  <si>
    <t>-118531719</t>
  </si>
  <si>
    <t>1.251</t>
  </si>
  <si>
    <t>Plastový talířivý ventil pro odvod pr. 125mm včetně zděře</t>
  </si>
  <si>
    <t>1957302948</t>
  </si>
  <si>
    <t>1.252</t>
  </si>
  <si>
    <t>Plastový talířivý ventil pro odvod pr. 160mm včetně zděře</t>
  </si>
  <si>
    <t>-2099274446</t>
  </si>
  <si>
    <t>1.301</t>
  </si>
  <si>
    <t>Komfortní dveřní mřížka neprůhledná 400x100mm, oboustranné provedení, hliník, vč. připojovavího rámečku, provedení eloxovaný hliník</t>
  </si>
  <si>
    <t>-591008422</t>
  </si>
  <si>
    <t>1.501</t>
  </si>
  <si>
    <t>Protidešťová žaluzie 600x200mm, pozink se sítem 10x10mm, RAL dojasnit dle požadavku architekta a investora</t>
  </si>
  <si>
    <t>-1128575562</t>
  </si>
  <si>
    <t>1.601</t>
  </si>
  <si>
    <t>Ohebná izolovaná hluktlumící hadice DN125mm /10m izolovná 25mm minerální vlnou s Al folií</t>
  </si>
  <si>
    <t>137361390</t>
  </si>
  <si>
    <t>1.602</t>
  </si>
  <si>
    <t>Ohebná izolovaná hluktlumící hadice DN160mm /10m izolovná 25mm minerální vlnou s Al folií</t>
  </si>
  <si>
    <t>-240812302</t>
  </si>
  <si>
    <t>1.603</t>
  </si>
  <si>
    <t>Ohebná izolovaná hluktlumící hadice DN250mm /10m izolovná 25mm minerální vlnou s Al folií</t>
  </si>
  <si>
    <t>612931602</t>
  </si>
  <si>
    <t>1.701</t>
  </si>
  <si>
    <t>Spiro potrubí pozink pr.160mm, 70%tv.</t>
  </si>
  <si>
    <t>bm</t>
  </si>
  <si>
    <t>1421703820</t>
  </si>
  <si>
    <t>1.702</t>
  </si>
  <si>
    <t>Spiro potrubí pozink pr.200mm, 60%tv.</t>
  </si>
  <si>
    <t>-587727037</t>
  </si>
  <si>
    <t>1.801</t>
  </si>
  <si>
    <t>Potrubí čtyřhranné skupiny I., 40% tvarovek</t>
  </si>
  <si>
    <t>-321695909</t>
  </si>
  <si>
    <t>1.901</t>
  </si>
  <si>
    <t>Tepelná izolace kaučuková  tl. 20mm s AL polepem - potrubí sání a výfuku</t>
  </si>
  <si>
    <t>1991654883</t>
  </si>
  <si>
    <t>D2</t>
  </si>
  <si>
    <t>OSTATNÍ</t>
  </si>
  <si>
    <t>Pol147</t>
  </si>
  <si>
    <t>Doprava a přesun hmot</t>
  </si>
  <si>
    <t>1645775811</t>
  </si>
  <si>
    <t>Pol148</t>
  </si>
  <si>
    <t>Lešení, manipulační technika</t>
  </si>
  <si>
    <t>1480452194</t>
  </si>
  <si>
    <t>Pol149</t>
  </si>
  <si>
    <t>Montážní, kotevní a závěsový materiál</t>
  </si>
  <si>
    <t>2025117303</t>
  </si>
  <si>
    <t>Pol150</t>
  </si>
  <si>
    <t>Spojovací a těsnící materiál</t>
  </si>
  <si>
    <t>759722204</t>
  </si>
  <si>
    <t>Pol151</t>
  </si>
  <si>
    <t>Předávací dokumentace, dokumentace skutečného stavu</t>
  </si>
  <si>
    <t>327253313</t>
  </si>
  <si>
    <t>Pol152</t>
  </si>
  <si>
    <t>Inženýrská činnost, technická příprava zakázky, kontrolní dny</t>
  </si>
  <si>
    <t>2022843458</t>
  </si>
  <si>
    <t>Pol153</t>
  </si>
  <si>
    <t>Zprovoznění, zaregulování</t>
  </si>
  <si>
    <t>-1030363257</t>
  </si>
  <si>
    <t>D1.4.d - Vytápění</t>
  </si>
  <si>
    <t xml:space="preserve">    731 - Ústřední topení, kotelny</t>
  </si>
  <si>
    <t xml:space="preserve">    733 - Ústřední vytápění - rozvodné potrubí</t>
  </si>
  <si>
    <t xml:space="preserve">    735 - Ústřední vytápění - otopná tělesa</t>
  </si>
  <si>
    <t>713411121</t>
  </si>
  <si>
    <t>Montáž izolace tepelné potrubí pásy nebo rohožemi s Al fólií staženými drátem 1x</t>
  </si>
  <si>
    <t>-1108794625</t>
  </si>
  <si>
    <t>60+30+20+180+40+20+20</t>
  </si>
  <si>
    <t>63154012</t>
  </si>
  <si>
    <t>pouzdro izolační potrubní z minerální vlny s Al fólií max. 250/100°C 15/30mm</t>
  </si>
  <si>
    <t>-1788759579</t>
  </si>
  <si>
    <t>63154013</t>
  </si>
  <si>
    <t>pouzdro izolační potrubní z minerální vlny s Al fólií max. 250/100°C 18/30mm</t>
  </si>
  <si>
    <t>2028405249</t>
  </si>
  <si>
    <t>63154570</t>
  </si>
  <si>
    <t>pouzdro izolační potrubní z minerální vlny s Al fólií max. 250/100°C 22/40mm</t>
  </si>
  <si>
    <t>-415492235</t>
  </si>
  <si>
    <t>63154601</t>
  </si>
  <si>
    <t>pouzdro izolační potrubní z minerální vlny s Al fólií max. 250/100°C 28/50mm</t>
  </si>
  <si>
    <t>1032279596</t>
  </si>
  <si>
    <t>63154602</t>
  </si>
  <si>
    <t>pouzdro izolační potrubní z minerální vlny s Al fólií max. 250/100°C 35/50mm</t>
  </si>
  <si>
    <t>-535335801</t>
  </si>
  <si>
    <t>63154603</t>
  </si>
  <si>
    <t>pouzdro izolační potrubní z minerální vlny s Al fólií max. 250/100°C 42/50mm</t>
  </si>
  <si>
    <t>-1388111177</t>
  </si>
  <si>
    <t>63154022</t>
  </si>
  <si>
    <t>pouzdro izolační potrubní z minerální vlny s Al fólií max. 250/100°C 54/50mm</t>
  </si>
  <si>
    <t>597082807</t>
  </si>
  <si>
    <t>700700191</t>
  </si>
  <si>
    <t>Al páska šířky 50mm</t>
  </si>
  <si>
    <t>1825796263</t>
  </si>
  <si>
    <t>713X10110</t>
  </si>
  <si>
    <t>Oplechování vnější části vedení u tepelných čerpadel pozinkovaným plechem - dodávka a montáž</t>
  </si>
  <si>
    <t>1581048375</t>
  </si>
  <si>
    <t>Přesun hmot tonážní pro izolace tepelné v objektech v přes 6 do 12 m</t>
  </si>
  <si>
    <t>-99825593</t>
  </si>
  <si>
    <t>998713193</t>
  </si>
  <si>
    <t>Příplatek k přesunu hmot tonážní 713 za zvětšený přesun do 500 m</t>
  </si>
  <si>
    <t>-2091916610</t>
  </si>
  <si>
    <t>731</t>
  </si>
  <si>
    <t>Ústřední topení, kotelny</t>
  </si>
  <si>
    <t>731TC01</t>
  </si>
  <si>
    <t>Kompaktní monoblokové tepelné čerpadlo systém vzduch / voda, tepelný výkon při A-7 / W35 12,86kW, COP A2 / W35 4,14, hladina akustického výkonu 55 dB(A), včetně integrované řídící automatiky s čidly venkonvní teploty</t>
  </si>
  <si>
    <t>820496243</t>
  </si>
  <si>
    <t>731TC02</t>
  </si>
  <si>
    <t>Montáž a uvedení do provozu regulace tepelných čerpadel včetně kabelových tras vedených v instalačních lištách</t>
  </si>
  <si>
    <t>-1468152617</t>
  </si>
  <si>
    <t>731TC03</t>
  </si>
  <si>
    <t>Montáž tepelných čerpadel, zprovoznění tepelných čerpadel, zaregulování, zaškolení obsluhy. Zajištění odvodu kondenzátu s topným kabelem. Montáž příslušenství s akumulační nádobou.</t>
  </si>
  <si>
    <t>423639636</t>
  </si>
  <si>
    <t>731TC04</t>
  </si>
  <si>
    <t>Akumulační zásobník topné vody, včetně originální tepelné izolace s opláštěním 475l</t>
  </si>
  <si>
    <t>1912473539</t>
  </si>
  <si>
    <t>731TC05</t>
  </si>
  <si>
    <t>Elektrické topné těleso 6kW / 400V pro akumulační nádobu, včetně regulace topného výkonu</t>
  </si>
  <si>
    <t>1179240246</t>
  </si>
  <si>
    <t>731TC06</t>
  </si>
  <si>
    <t>Topný kabel - samoregulační topný kabel odvodu kondenzátu, topná délka 2 m, přívod 2 m</t>
  </si>
  <si>
    <t>-1804843666</t>
  </si>
  <si>
    <t>732199100</t>
  </si>
  <si>
    <t>Montáž a dodávka orientačních štítků</t>
  </si>
  <si>
    <t>-220454987</t>
  </si>
  <si>
    <t>732AN01</t>
  </si>
  <si>
    <t>Nepřímoohřívaný zásobník TV stacionární o objemu 352l pro tepelná čerpadla, ocelový smaltovaný s tepelnou izolací tl. 50mm a plastovou povrchovou úpravou</t>
  </si>
  <si>
    <t>1296992383</t>
  </si>
  <si>
    <t>732AN02</t>
  </si>
  <si>
    <t>Elektrické topné těleso 3kW / 400V pro zásobník teplé vody, včetně regulace topného výkonu</t>
  </si>
  <si>
    <t>-233933769</t>
  </si>
  <si>
    <t>732H01</t>
  </si>
  <si>
    <t>Hadice tlaková pozinkovaná 1" délky 200mm pro připojení tepelného čerpadla</t>
  </si>
  <si>
    <t>-1150579581</t>
  </si>
  <si>
    <t>732331617</t>
  </si>
  <si>
    <t>Nádoba tlaková expanzní pro topnou a chladicí soustavu s membránou závitové připojení PN 0,6 o objemu 80 l - dodávka a montáž</t>
  </si>
  <si>
    <t>-1934936659</t>
  </si>
  <si>
    <t>732421415</t>
  </si>
  <si>
    <t>Čerpadlo teplovodní mokroběžné závitové oběhové DN 25 výtlak do 6,0 m průtok do 4,5 m3/h pro vytápění - 25-60 - dodávka a montáž</t>
  </si>
  <si>
    <t>-903300663</t>
  </si>
  <si>
    <t>732421474</t>
  </si>
  <si>
    <t>Čerpadlo teplovodní mokroběžné závitové oběhové DN 32 výtlak do 10,0 m průtok do 4,5 m3/h pro vytápění - 32-100 - dodávka a montáž</t>
  </si>
  <si>
    <t>1793522877</t>
  </si>
  <si>
    <t>732XS01</t>
  </si>
  <si>
    <t>Úpravna topné vody včetně příslušenství, uzavíracích a revizních armatur - dodávka a montáž</t>
  </si>
  <si>
    <t>614255634</t>
  </si>
  <si>
    <t>998732102</t>
  </si>
  <si>
    <t>Přesun hmot tonážní pro strojovny v objektech v přes 6 do 12 m</t>
  </si>
  <si>
    <t>-2065266230</t>
  </si>
  <si>
    <t>998732193</t>
  </si>
  <si>
    <t>Příplatek k přesunu hmot tonážní 732 za zvětšený přesun do 500 m</t>
  </si>
  <si>
    <t>2084494467</t>
  </si>
  <si>
    <t>733</t>
  </si>
  <si>
    <t>Ústřední vytápění - rozvodné potrubí</t>
  </si>
  <si>
    <t>733223301</t>
  </si>
  <si>
    <t>Potrubí měděné tvrdé spojované lisováním D 15x1 mm - dodávka a montáž</t>
  </si>
  <si>
    <t>-740041474</t>
  </si>
  <si>
    <t>733223302</t>
  </si>
  <si>
    <t>Potrubí měděné tvrdé spojované lisováním D 18x1 mm - dodávka a montáž</t>
  </si>
  <si>
    <t>-941147756</t>
  </si>
  <si>
    <t>733223303</t>
  </si>
  <si>
    <t>Potrubí měděné tvrdé spojované lisováním D 22x1 mm - dodávka a montáž</t>
  </si>
  <si>
    <t>-1033733942</t>
  </si>
  <si>
    <t>733223304</t>
  </si>
  <si>
    <t>Potrubí měděné tvrdé spojované lisováním D 28x1,5 mm - dodávka a montáž</t>
  </si>
  <si>
    <t>-1111228233</t>
  </si>
  <si>
    <t>733223305</t>
  </si>
  <si>
    <t>Potrubí měděné tvrdé spojované lisováním D 35x1,5 mm - dodávka a montáž</t>
  </si>
  <si>
    <t>916792465</t>
  </si>
  <si>
    <t>733223306</t>
  </si>
  <si>
    <t>Potrubí měděné tvrdé spojované lisováním D 42x1,5 mm - dodávka a montáž</t>
  </si>
  <si>
    <t>1858695167</t>
  </si>
  <si>
    <t>733223307</t>
  </si>
  <si>
    <t>Potrubí měděné tvrdé spojované lisováním D 54x2 mm - dodávka a montáž</t>
  </si>
  <si>
    <t>-197398665</t>
  </si>
  <si>
    <t>733224222</t>
  </si>
  <si>
    <t>Příplatek k potrubí měděnému za zhotovení přípojky z trubek měděných D 15x1</t>
  </si>
  <si>
    <t>1112834828</t>
  </si>
  <si>
    <t>733224224</t>
  </si>
  <si>
    <t>Příplatek k potrubí měděnému za zhotovení přípojky z trubek měděných D 22x1</t>
  </si>
  <si>
    <t>-1938849155</t>
  </si>
  <si>
    <t>733224225</t>
  </si>
  <si>
    <t>Příplatek k potrubí měděnému za zhotovení přípojky z trubek měděných D 28x1,5</t>
  </si>
  <si>
    <t>846610803</t>
  </si>
  <si>
    <t>733224226</t>
  </si>
  <si>
    <t>Příplatek k potrubí měděnému za zhotovení přípojky z trubek měděných D 35x1,5 mm</t>
  </si>
  <si>
    <t>-1221125699</t>
  </si>
  <si>
    <t>733224227</t>
  </si>
  <si>
    <t>Příplatek k potrubí měděnému za zhotovení přípojky z trubek měděných D 42x1,5 mm</t>
  </si>
  <si>
    <t>-738633443</t>
  </si>
  <si>
    <t>733224228</t>
  </si>
  <si>
    <t>Příplatek k potrubí měděnému za zhotovení přípojky z trubek měděných D 54x2 mm</t>
  </si>
  <si>
    <t>-621877123</t>
  </si>
  <si>
    <t>733291101</t>
  </si>
  <si>
    <t>Zkouška těsnosti potrubí měděné do D 35x1,5</t>
  </si>
  <si>
    <t>-166505338</t>
  </si>
  <si>
    <t>60+30+20+180+40</t>
  </si>
  <si>
    <t>733291102</t>
  </si>
  <si>
    <t>Zkouška těsnosti potrubí měděné D přes 35x1,5 do 64x2</t>
  </si>
  <si>
    <t>-865739560</t>
  </si>
  <si>
    <t>20+20</t>
  </si>
  <si>
    <t>733PX01</t>
  </si>
  <si>
    <t>Topná, provozní a dilatační zkouška</t>
  </si>
  <si>
    <t>1610808031</t>
  </si>
  <si>
    <t>733PX02</t>
  </si>
  <si>
    <t>Stavební přípomoci a ostatní pomocné práce</t>
  </si>
  <si>
    <t>-1356492641</t>
  </si>
  <si>
    <t>733PX03</t>
  </si>
  <si>
    <t>Koordinace stavby, ostatní pomocné a režijní náklady</t>
  </si>
  <si>
    <t>-1529371330</t>
  </si>
  <si>
    <t>733PX04</t>
  </si>
  <si>
    <t>Těsnění prostupů požárně dělícími stavebními konstrukcemi požárním tmelem nebo ucpávkou</t>
  </si>
  <si>
    <t>-1813994825</t>
  </si>
  <si>
    <t>733PX06</t>
  </si>
  <si>
    <t>Plnění otopného systému upravenou vodou</t>
  </si>
  <si>
    <t>l</t>
  </si>
  <si>
    <t>-1269049121</t>
  </si>
  <si>
    <t>998733102</t>
  </si>
  <si>
    <t>Přesun hmot tonážní pro rozvody potrubí v objektech v přes 6 do 12 m</t>
  </si>
  <si>
    <t>-1207076719</t>
  </si>
  <si>
    <t>998733193</t>
  </si>
  <si>
    <t>Příplatek k přesunu hmot tonážní 733 za zvětšený přesun do 500 m</t>
  </si>
  <si>
    <t>982629595</t>
  </si>
  <si>
    <t>734211120</t>
  </si>
  <si>
    <t>Ventil závitový odvzdušňovací G 1/2 PN 14 do 120°C automatický - dodávka a montáž</t>
  </si>
  <si>
    <t>-1180817384</t>
  </si>
  <si>
    <t>734221682</t>
  </si>
  <si>
    <t>Termostatická hlavice kapalinová PN 10 do 110°C otopných těles VK - dodávka a montáž</t>
  </si>
  <si>
    <t>1123905666</t>
  </si>
  <si>
    <t>734242414</t>
  </si>
  <si>
    <t>Ventil závitový zpětný přímý G 1 PN 16 do 110°C - dodávka a montáž</t>
  </si>
  <si>
    <t>-514550560</t>
  </si>
  <si>
    <t>734242417</t>
  </si>
  <si>
    <t>Ventil závitový zpětný přímý G 2 PN 16 do 110°C - dodávka a montáž</t>
  </si>
  <si>
    <t>-91566750</t>
  </si>
  <si>
    <t>734251211</t>
  </si>
  <si>
    <t>Ventil závitový pojistný rohový G 1/2, otvírací tlak 3 bar - dodávka a montáž</t>
  </si>
  <si>
    <t>434511209</t>
  </si>
  <si>
    <t>734261403</t>
  </si>
  <si>
    <t>Armatura připojovací rohová G 3/4x18 PN 10 do 110°C radiátorů typu VK - dodávka a montáž</t>
  </si>
  <si>
    <t>-1383851529</t>
  </si>
  <si>
    <t>734291123</t>
  </si>
  <si>
    <t>Kohout plnící a vypouštěcí G 1/2 PN 10 do 110°C závitový - dodávka a montáž</t>
  </si>
  <si>
    <t>-184598830</t>
  </si>
  <si>
    <t>734291247</t>
  </si>
  <si>
    <t>Filtr závitový přímý G 2 PN 16 do 130°C s vnitřními závity - dodávka a montáž</t>
  </si>
  <si>
    <t>-124459276</t>
  </si>
  <si>
    <t>734292774</t>
  </si>
  <si>
    <t>Kohout kulový přímý G 1 PN 42 do 185°C plnoprůtokový s koulí vnitřní závit - dodávka a montáž</t>
  </si>
  <si>
    <t>59467245</t>
  </si>
  <si>
    <t>734292777</t>
  </si>
  <si>
    <t>Kohout kulový přímý G 2 PN 42 do 185°C plnoprůtokový s koulí vnitřní závit - dodávka a montáž</t>
  </si>
  <si>
    <t>-324525058</t>
  </si>
  <si>
    <t>734411127</t>
  </si>
  <si>
    <t>Teploměr technický s pevným stonkem a jímkou zadní připojení průměr 100 mm délky 100 mm - 0°C - 110°C - dodávka a montáž</t>
  </si>
  <si>
    <t>-1782343113</t>
  </si>
  <si>
    <t>734421102.1</t>
  </si>
  <si>
    <t>Tlakoměr s pevným stonkem, zpětnou klapkou a manometrickým kohoutrm 1/2" tlak 0-16 bar průměr 100 mm spodní připojení - dodávka a montáž</t>
  </si>
  <si>
    <t>2096017422</t>
  </si>
  <si>
    <t>734421112.1</t>
  </si>
  <si>
    <t>Tlakoměr s pevným stonkem a zpětnou klapkou tlak 0-16 bar průměr 100 mm zadní připojení - dodávka a montáž</t>
  </si>
  <si>
    <t>-790857695</t>
  </si>
  <si>
    <t>734OSX01</t>
  </si>
  <si>
    <t>příslušenství armatur, ostatní a topenářská šroubení</t>
  </si>
  <si>
    <t>-320580790</t>
  </si>
  <si>
    <t>734EN01</t>
  </si>
  <si>
    <t>Kulový kohout se zajištěním a vypouštěním pro expanzní nádoby 1" - dodávka a montáž</t>
  </si>
  <si>
    <t>-834211476</t>
  </si>
  <si>
    <t>734ARX102</t>
  </si>
  <si>
    <t>kombinovaný automatický vyvažovací ventil 3/4" s regulátorem diferenčního tlaku - dodávka a montáž</t>
  </si>
  <si>
    <t>-1455576961</t>
  </si>
  <si>
    <t>734ARX103</t>
  </si>
  <si>
    <t>kombinovaný automatický vyvažovací ventil 1" s regulátorem diferenčního tlaku - dodávka a montáž</t>
  </si>
  <si>
    <t>221841069</t>
  </si>
  <si>
    <t>734ARX104</t>
  </si>
  <si>
    <t>pohon kombinovaného ventilu s ovládacím napětím 230V - otevřeno / zavřeno - dodávka a montáž</t>
  </si>
  <si>
    <t>2131793749</t>
  </si>
  <si>
    <t>734ARX105</t>
  </si>
  <si>
    <t>regulátor tlakového rozdílu 3/4" - partnerský ventil - dodávka a montáž</t>
  </si>
  <si>
    <t>1961219444</t>
  </si>
  <si>
    <t>734ARX106</t>
  </si>
  <si>
    <t>regulátor tlakového rozdílu 1" - partnerský ventil - dodávka a montáž</t>
  </si>
  <si>
    <t>687564243</t>
  </si>
  <si>
    <t>734ARX109</t>
  </si>
  <si>
    <t>prostorový termostat digitální s časovým programem ke kombinovanému ventilu pro ovládání prostorové teploty v režimu vytápění i chlazení, včetně prokabelování trasy - dodávka a montáž</t>
  </si>
  <si>
    <t>-775196109</t>
  </si>
  <si>
    <t>998734102</t>
  </si>
  <si>
    <t>Přesun hmot tonážní pro armatury v objektech v přes 6 do 12 m</t>
  </si>
  <si>
    <t>1099054458</t>
  </si>
  <si>
    <t>998734193</t>
  </si>
  <si>
    <t>Příplatek k přesunu hmot tonážní 734 za zvětšený přesun do 500 m</t>
  </si>
  <si>
    <t>1678047373</t>
  </si>
  <si>
    <t>735</t>
  </si>
  <si>
    <t>Ústřední vytápění - otopná tělesa</t>
  </si>
  <si>
    <t>735000912</t>
  </si>
  <si>
    <t>Vyregulování regulačního šroubení smyček podlahového vytápění</t>
  </si>
  <si>
    <t>341890757</t>
  </si>
  <si>
    <t>735152683</t>
  </si>
  <si>
    <t>Otopné těleso panelové VK třídeskové 3 přídavné přestupní plochy výška/délka 600/2000 mm - dodávka a montáž</t>
  </si>
  <si>
    <t>-1776401613</t>
  </si>
  <si>
    <t>735191905</t>
  </si>
  <si>
    <t>Odvzdušnění otopných těles a podlahových smyček</t>
  </si>
  <si>
    <t>132776805</t>
  </si>
  <si>
    <t>735191910</t>
  </si>
  <si>
    <t>Napuštění vody do otopného systému</t>
  </si>
  <si>
    <t>-182931645</t>
  </si>
  <si>
    <t>735511006</t>
  </si>
  <si>
    <t>Podlahové vytápění - rozvodné potrubí polyethylen PE-Xa 17x2,0 mm pro pokládací rozteč 50 mm - dodávka a montáž</t>
  </si>
  <si>
    <t>-2121360165</t>
  </si>
  <si>
    <t>735511008</t>
  </si>
  <si>
    <t>Podlahové vytápění - systémová deska s kombinovanou tepelnou a kročejovou izolací celkové výšky 50 až 53 mm - dodávka a montáž</t>
  </si>
  <si>
    <t>-275232690</t>
  </si>
  <si>
    <t>735511039</t>
  </si>
  <si>
    <t>Podlahové vytápění - plastová příchytka - dodávka a montáž</t>
  </si>
  <si>
    <t>-552461804</t>
  </si>
  <si>
    <t>735511062</t>
  </si>
  <si>
    <t>Podlahové vytápění - obvodový dilatační pás samolepící s folií - dilatační páska - dodávka a montáž</t>
  </si>
  <si>
    <t>722961256</t>
  </si>
  <si>
    <t>735511063</t>
  </si>
  <si>
    <t>Podlahové vytápění - průchod dilatační spárou - dodávka a montáž</t>
  </si>
  <si>
    <t>-2070830872</t>
  </si>
  <si>
    <t>735511086</t>
  </si>
  <si>
    <t>Podlahové vytápění - rozdělovač nerezový s průtokoměry - 7 okruhů - dodávka a montáž</t>
  </si>
  <si>
    <t>-886688057</t>
  </si>
  <si>
    <t>735511091</t>
  </si>
  <si>
    <t>Podlahové vytápění - rozdělovač nerezový s průtokoměry - 12 okruhů - dodávka a montáž</t>
  </si>
  <si>
    <t>-238264646</t>
  </si>
  <si>
    <t>735511103</t>
  </si>
  <si>
    <t>Podlahové vytápění - skříň podomítková pro rozdělovač 7 okruhů - rozměry skříně 750mm x 705mm x 110mm - skříň v bílém provedení, uzamykatelná - dodávka a montáž</t>
  </si>
  <si>
    <t>-547186618</t>
  </si>
  <si>
    <t>735511108</t>
  </si>
  <si>
    <t>Podlahové vytápění - skříň podomítková pro rozdělovač 12 okruhů - rozměry skříně 1150mm x 705mm x 110mm - skříň v bílém provedení, uzamykatelná - dodávka a montáž</t>
  </si>
  <si>
    <t>-877713610</t>
  </si>
  <si>
    <t>735511135</t>
  </si>
  <si>
    <t>Podlahové vytápění - připojovací šroubení rozdělovače - dodávka a montáž</t>
  </si>
  <si>
    <t>-885967558</t>
  </si>
  <si>
    <t>2*2</t>
  </si>
  <si>
    <t>998735102</t>
  </si>
  <si>
    <t>Přesun hmot tonážní pro otopná tělesa v objektech v přes 6 do 12 m</t>
  </si>
  <si>
    <t>-2000109710</t>
  </si>
  <si>
    <t>998735193</t>
  </si>
  <si>
    <t>Příplatek k přesunu hmot tonážní 735 za zvětšený přesun do 500 m</t>
  </si>
  <si>
    <t>468721293</t>
  </si>
  <si>
    <t>D1.4.g - Slaboproudé elektronické komunikace</t>
  </si>
  <si>
    <t>Ing. Zdeněk Zbirovský</t>
  </si>
  <si>
    <t>Hsig</t>
  </si>
  <si>
    <t>Sada nouzové signalizace 3280B-C10001</t>
  </si>
  <si>
    <t>1447501089</t>
  </si>
  <si>
    <t>JYTY 2x1mm2, p.p.</t>
  </si>
  <si>
    <t>857660413</t>
  </si>
  <si>
    <t>1216 Trubka ohebná 16 750N</t>
  </si>
  <si>
    <t>1435807679</t>
  </si>
  <si>
    <t>Krabice přistrojová</t>
  </si>
  <si>
    <t>-1704890126</t>
  </si>
  <si>
    <t>SKtabule</t>
  </si>
  <si>
    <t>Zásuvka 1xRJ45 UTP Cat.6 na omítku  hranátá, záclonka</t>
  </si>
  <si>
    <t>-1300912264</t>
  </si>
  <si>
    <t>Zásuvka 2xRJ45 UTP Cat.6 pod omítku , záclonka</t>
  </si>
  <si>
    <t>-1921824809</t>
  </si>
  <si>
    <t>Keystone,  UTP, RJ45, černýP Cat.6</t>
  </si>
  <si>
    <t>-428176979</t>
  </si>
  <si>
    <t>Maska nosná</t>
  </si>
  <si>
    <t>1538466971</t>
  </si>
  <si>
    <t>Kabel UTP Cat.6 4páry LSZH</t>
  </si>
  <si>
    <t>-687803734</t>
  </si>
  <si>
    <t>Ukončení a měření kabelu v rozvaděči - UTP</t>
  </si>
  <si>
    <t>-1351806114</t>
  </si>
  <si>
    <t>Certifikace systému (záruka 15let)</t>
  </si>
  <si>
    <t>1145331962</t>
  </si>
  <si>
    <t>Protahovací vodič CY1,5</t>
  </si>
  <si>
    <t>113366740</t>
  </si>
  <si>
    <t>Zatažení TP kabelu do trubky,lišty,kanálu v = do 4m</t>
  </si>
  <si>
    <t>1686049551</t>
  </si>
  <si>
    <t>Krabice př. do SDK a pod omítku</t>
  </si>
  <si>
    <t>-1340945900</t>
  </si>
  <si>
    <t>Krabice př. na povrch</t>
  </si>
  <si>
    <t>1177109164</t>
  </si>
  <si>
    <t>1578597500</t>
  </si>
  <si>
    <t>1225 Trubka ohebná 25 750N</t>
  </si>
  <si>
    <t>-1149906117</t>
  </si>
  <si>
    <t>1236 Trubka ohebná 36 750N</t>
  </si>
  <si>
    <t>-1335262244</t>
  </si>
  <si>
    <t>Podružný montážní a upevňovací materiál</t>
  </si>
  <si>
    <t>1230086119</t>
  </si>
  <si>
    <t>Montáž,oživení,zkušební provoz</t>
  </si>
  <si>
    <t>-1377864420</t>
  </si>
  <si>
    <t>Provozní dokumentace a dokumentace skutečného provedení</t>
  </si>
  <si>
    <t>1502538692</t>
  </si>
  <si>
    <t>Drobné stavební práce - sekání drážek do 5cm se zapravením</t>
  </si>
  <si>
    <t>-781780391</t>
  </si>
  <si>
    <t>Drobné stavební práce - sekání prostupů</t>
  </si>
  <si>
    <t>-965733426</t>
  </si>
  <si>
    <t>VÝSLEDKY</t>
  </si>
  <si>
    <t>-1651893936</t>
  </si>
  <si>
    <t>Podružný montážní a upevňovací a ukončovací  materiál</t>
  </si>
  <si>
    <t>-2085911231</t>
  </si>
  <si>
    <t>-1691141571</t>
  </si>
  <si>
    <t>-347714581</t>
  </si>
  <si>
    <t>ZVONEK</t>
  </si>
  <si>
    <t>Zvonkové tlačítko 2násobné 230 V/6 A</t>
  </si>
  <si>
    <t>1771081522</t>
  </si>
  <si>
    <t>Dvoutónový zvonek 230V v plastovém krytu , s hlasitostí vyzvánění 78 dB.</t>
  </si>
  <si>
    <t>-362503092</t>
  </si>
  <si>
    <t>CCTV</t>
  </si>
  <si>
    <t>Demontáž a opětovna montáž kamery,včetně nastavení a zkoušek</t>
  </si>
  <si>
    <t>ka</t>
  </si>
  <si>
    <t>420068623</t>
  </si>
  <si>
    <t>2075702532</t>
  </si>
  <si>
    <t>LHD 16x20 LIŠTA HRANATÁ  - DVOJ. ZÁMEK</t>
  </si>
  <si>
    <t>1896013008</t>
  </si>
  <si>
    <t>-756636233</t>
  </si>
  <si>
    <t>OZVUČENÍ</t>
  </si>
  <si>
    <t>Dvoupasmová reprosoustava s držákem</t>
  </si>
  <si>
    <t>1471495932</t>
  </si>
  <si>
    <t>Koncový 100V zasilovač do racku</t>
  </si>
  <si>
    <t>-121106819</t>
  </si>
  <si>
    <t>Mixážní konzola s přehrávačem do racku</t>
  </si>
  <si>
    <t>-1633066103</t>
  </si>
  <si>
    <t>Kabel reproduktorový 2x1,5 LSZH pro 100V rozvody</t>
  </si>
  <si>
    <t>-1502931466</t>
  </si>
  <si>
    <t>Bezdrátový mikrofon diverzitní ruční</t>
  </si>
  <si>
    <t>1962156892</t>
  </si>
  <si>
    <t>Ochranná klec pro reprosoustavy 400x500x400 ,oko 50x50</t>
  </si>
  <si>
    <t>195953220</t>
  </si>
  <si>
    <t>ROZHLAS</t>
  </si>
  <si>
    <t>CXKER 4Jx1,5</t>
  </si>
  <si>
    <t>1361702431</t>
  </si>
  <si>
    <t>Repro nástěnné 5W</t>
  </si>
  <si>
    <t>-1465742731</t>
  </si>
  <si>
    <t>858635091</t>
  </si>
  <si>
    <t>Úrava stáv.ustředny, montážní a upevňovací materiál</t>
  </si>
  <si>
    <t>-636053247</t>
  </si>
  <si>
    <t>Montáž,oživení,nastavení a zkušební provoz</t>
  </si>
  <si>
    <t>-394110671</t>
  </si>
  <si>
    <t>-557474245</t>
  </si>
  <si>
    <t>KU 68 LA/2 KRABICE ODBOČNÁ</t>
  </si>
  <si>
    <t>-1372613480</t>
  </si>
  <si>
    <t>OPZTS</t>
  </si>
  <si>
    <t>Ústředna s LAN, GSM a rádiovým modulem</t>
  </si>
  <si>
    <t>-1295745400</t>
  </si>
  <si>
    <t>Bezúdržbový akumulátor</t>
  </si>
  <si>
    <t>158306416</t>
  </si>
  <si>
    <t>Instalační kabel pro systém</t>
  </si>
  <si>
    <t>-2031194327</t>
  </si>
  <si>
    <t>Modul izolátoru sběrnice</t>
  </si>
  <si>
    <t>-1916592738</t>
  </si>
  <si>
    <t>Sběrnicový přístupový modul s displejem a klávesnicí</t>
  </si>
  <si>
    <t>472673926</t>
  </si>
  <si>
    <t>Sběrnicový kombinovaný detektor kouře a teploty</t>
  </si>
  <si>
    <t>-545008254</t>
  </si>
  <si>
    <t>Sběrnicový PIR detektor pohybu</t>
  </si>
  <si>
    <t>-1506706880</t>
  </si>
  <si>
    <t>Sběrnicovy akusticky detektor rozbiti skla</t>
  </si>
  <si>
    <t>1051195006</t>
  </si>
  <si>
    <t>Sběrnicový modul připojení drátového detektoru</t>
  </si>
  <si>
    <t>2063522952</t>
  </si>
  <si>
    <t>Sběrnicový magnetický detektor otevření</t>
  </si>
  <si>
    <t>1988620411</t>
  </si>
  <si>
    <t>900144375</t>
  </si>
  <si>
    <t>1735761294</t>
  </si>
  <si>
    <t>1232 Trubka ohebná 25 750N+CY4</t>
  </si>
  <si>
    <t>-1768282679</t>
  </si>
  <si>
    <t>UKONČENÍ VODIČŮ  DO   1,5 mm2</t>
  </si>
  <si>
    <t>716752387</t>
  </si>
  <si>
    <t>CY 6 mm2, pod omítkou</t>
  </si>
  <si>
    <t>-461137593</t>
  </si>
  <si>
    <t>-1597412254</t>
  </si>
  <si>
    <t>Tuhá dvouplášťová chránička kabelů Ø 75mm</t>
  </si>
  <si>
    <t>-382848877</t>
  </si>
  <si>
    <t>LHD 20x20 LIŠTA HRANATÁ  - DVOJ. ZÁMEK</t>
  </si>
  <si>
    <t>-69867108</t>
  </si>
  <si>
    <t>Drobný instalační  a upevňovací materiál</t>
  </si>
  <si>
    <t>-290187702</t>
  </si>
  <si>
    <t>Protipožární ucpávky,kabelelové přepážky do EI120</t>
  </si>
  <si>
    <t>-1631433110</t>
  </si>
  <si>
    <t>Pomocné stavební práce - sekání drážek do 5cm se zapravením</t>
  </si>
  <si>
    <t>-1329556793</t>
  </si>
  <si>
    <t>Pomocné stavební práce - sekání prostupů,krabic,rozvaděčů</t>
  </si>
  <si>
    <t>-18300380</t>
  </si>
  <si>
    <t>Náklady na zařízení staveniště, BOZP, úklid</t>
  </si>
  <si>
    <t>-1430794310</t>
  </si>
  <si>
    <t>Lešení/plošiny/jištění práce ve výškách</t>
  </si>
  <si>
    <t>966440381</t>
  </si>
  <si>
    <t>Individuální funkční a komplexní zkoušky</t>
  </si>
  <si>
    <t>1693628782</t>
  </si>
  <si>
    <t>Výchozí revize elektrického zařízení</t>
  </si>
  <si>
    <t>1077498017</t>
  </si>
  <si>
    <t>Výrobní, dílenská, předávací  dokumentace</t>
  </si>
  <si>
    <t>-1252307638</t>
  </si>
  <si>
    <t>Konfigurace/programování</t>
  </si>
  <si>
    <t>-262495811</t>
  </si>
  <si>
    <t>Úpravy stávající instalce v místě vstupu do stávající části</t>
  </si>
  <si>
    <t>-452347750</t>
  </si>
  <si>
    <t>Zkušební provoz a zaškolení uživatele</t>
  </si>
  <si>
    <t>881142873</t>
  </si>
  <si>
    <t>D1.4.h - Silnoproudá elektrotechnika a bleskosvod</t>
  </si>
  <si>
    <t>Ing. Zbirovský</t>
  </si>
  <si>
    <t>D1 - Rozvaděč RT</t>
  </si>
  <si>
    <t>D2 - Doplnění RM1 1p</t>
  </si>
  <si>
    <t>D3 - Doplnění RM1 2+3p</t>
  </si>
  <si>
    <t>D4 - Rozvaděč ROVL</t>
  </si>
  <si>
    <t>D5 - Elektromontáže</t>
  </si>
  <si>
    <t>D6 - Elektromontáže - celkem</t>
  </si>
  <si>
    <t>Rozvaděč RT</t>
  </si>
  <si>
    <t>Pol1</t>
  </si>
  <si>
    <t>Rozvodnice oceloplechová pod omítku bez EI 800x1500x250</t>
  </si>
  <si>
    <t>-1745031217</t>
  </si>
  <si>
    <t>Pol2</t>
  </si>
  <si>
    <t>Přepěťová ochrana TNC 1+2.stupeň</t>
  </si>
  <si>
    <t>-2050036474</t>
  </si>
  <si>
    <t>Pol3</t>
  </si>
  <si>
    <t>40/3 Jistič, char B, 3-pólový 10kA</t>
  </si>
  <si>
    <t>452717057</t>
  </si>
  <si>
    <t>Pol4</t>
  </si>
  <si>
    <t>Pomocné kontakty sp+roz</t>
  </si>
  <si>
    <t>-1721780593</t>
  </si>
  <si>
    <t>Pol5</t>
  </si>
  <si>
    <t>Vypínací spoušť 230V</t>
  </si>
  <si>
    <t>-2114739118</t>
  </si>
  <si>
    <t>Pol6</t>
  </si>
  <si>
    <t>Poj odpínač pro válc pojistky 10x38 do 32 A, 1-pól</t>
  </si>
  <si>
    <t>-471798270</t>
  </si>
  <si>
    <t>Pol7</t>
  </si>
  <si>
    <t>Poj vložky válcové Vel: 10x38, Un=500 V, In= 4 A</t>
  </si>
  <si>
    <t>-449152743</t>
  </si>
  <si>
    <t>Pol8</t>
  </si>
  <si>
    <t>Poj odpínače pro válc pojistky do 100 A, 3-pól</t>
  </si>
  <si>
    <t>-1020879249</t>
  </si>
  <si>
    <t>Pol9</t>
  </si>
  <si>
    <t>Poj vložky válcové Vel: 22x58, Un=500 V, In=100 A</t>
  </si>
  <si>
    <t>431491186</t>
  </si>
  <si>
    <t>Pol10</t>
  </si>
  <si>
    <t>Podružná ek.připojnice</t>
  </si>
  <si>
    <t>-912665784</t>
  </si>
  <si>
    <t>Pol11</t>
  </si>
  <si>
    <t>4/1 Jistič PL7, char C, 1-pólový</t>
  </si>
  <si>
    <t>1978592444</t>
  </si>
  <si>
    <t>Pol12</t>
  </si>
  <si>
    <t>10/1 Jistič PL7, char C, 1-pólový</t>
  </si>
  <si>
    <t>-727288945</t>
  </si>
  <si>
    <t>Pol13</t>
  </si>
  <si>
    <t>16/1 Jistič PL7, char B, 1-pólový</t>
  </si>
  <si>
    <t>-1593756121</t>
  </si>
  <si>
    <t>Pol14</t>
  </si>
  <si>
    <t>10/3 Jistič, char B, 3-pólový 10kA</t>
  </si>
  <si>
    <t>-1307318607</t>
  </si>
  <si>
    <t>Pol15</t>
  </si>
  <si>
    <t>32/3 Jistič, char B, 3-pólový 10kA</t>
  </si>
  <si>
    <t>-503066109</t>
  </si>
  <si>
    <t>Pol16</t>
  </si>
  <si>
    <t>Impulsní paměťové relé</t>
  </si>
  <si>
    <t>-1148546839</t>
  </si>
  <si>
    <t>Pol17</t>
  </si>
  <si>
    <t>RCD-10/1N/B/003 Chránič s nadpr.ochr,Ir=250A,A,1+N pól,char.B</t>
  </si>
  <si>
    <t>683567505</t>
  </si>
  <si>
    <t>Pol18</t>
  </si>
  <si>
    <t>RCD-16/1N/B/003 Chránič s nadpr.ochr,Ir=250A,A,1+N pól,char.B</t>
  </si>
  <si>
    <t>-491383357</t>
  </si>
  <si>
    <t>Pol19</t>
  </si>
  <si>
    <t>TL vypnutí</t>
  </si>
  <si>
    <t>-583825152</t>
  </si>
  <si>
    <t>Pol20</t>
  </si>
  <si>
    <t>Zvonkový transformátor GT 3173 4/8/12VAC</t>
  </si>
  <si>
    <t>-1524422190</t>
  </si>
  <si>
    <t>Pol21</t>
  </si>
  <si>
    <t>Stykač 230V</t>
  </si>
  <si>
    <t>-2016088653</t>
  </si>
  <si>
    <t>Pol22</t>
  </si>
  <si>
    <t>Senzor soumrakový s čidlem</t>
  </si>
  <si>
    <t>-728567298</t>
  </si>
  <si>
    <t>Pol23</t>
  </si>
  <si>
    <t>Přepinač otočný r,o,a</t>
  </si>
  <si>
    <t>-1973386072</t>
  </si>
  <si>
    <t>Doplnění RM1 1p</t>
  </si>
  <si>
    <t>Pol24</t>
  </si>
  <si>
    <t>16/3 Jistič, char B, 3-pólový 10kA</t>
  </si>
  <si>
    <t>1611598490</t>
  </si>
  <si>
    <t>1926677917</t>
  </si>
  <si>
    <t>D3</t>
  </si>
  <si>
    <t>Doplnění RM1 2+3p</t>
  </si>
  <si>
    <t>Pol25</t>
  </si>
  <si>
    <t>50/3 Jistič, char B, 3-pólový 10kA</t>
  </si>
  <si>
    <t>620085578</t>
  </si>
  <si>
    <t>D4</t>
  </si>
  <si>
    <t>Rozvaděč ROVL</t>
  </si>
  <si>
    <t>Pol26</t>
  </si>
  <si>
    <t>Rozvodnice oceloplechová pod omítku bez EI 500x600x250</t>
  </si>
  <si>
    <t>730978295</t>
  </si>
  <si>
    <t>Pol27</t>
  </si>
  <si>
    <t>Přepěťová ochrana TNC 2.stupeň</t>
  </si>
  <si>
    <t>379000901</t>
  </si>
  <si>
    <t>Pol28</t>
  </si>
  <si>
    <t>Vypínač 40/3A, 3-pól</t>
  </si>
  <si>
    <t>127592698</t>
  </si>
  <si>
    <t>-421127733</t>
  </si>
  <si>
    <t>Pol29</t>
  </si>
  <si>
    <t>4/1 Jistič PL7, char B, 1-pólový</t>
  </si>
  <si>
    <t>-1788154242</t>
  </si>
  <si>
    <t>-366866572</t>
  </si>
  <si>
    <t>Pol30</t>
  </si>
  <si>
    <t>Stykač 25-40-A230V</t>
  </si>
  <si>
    <t>2029806681</t>
  </si>
  <si>
    <t>-1209639739</t>
  </si>
  <si>
    <t>Pol31</t>
  </si>
  <si>
    <t>Poj odpínače pro válc pojistky do 100 A, 1-pól</t>
  </si>
  <si>
    <t>1042109548</t>
  </si>
  <si>
    <t>-136291593</t>
  </si>
  <si>
    <t>Pol32</t>
  </si>
  <si>
    <t>Ovladací vypinače na DIN</t>
  </si>
  <si>
    <t>1370159</t>
  </si>
  <si>
    <t>D5</t>
  </si>
  <si>
    <t>Elektromontáže</t>
  </si>
  <si>
    <t>Pol33</t>
  </si>
  <si>
    <t>Přistroj centrálního vypnutí v proskleném boxu</t>
  </si>
  <si>
    <t>1265667676</t>
  </si>
  <si>
    <t>Pol34</t>
  </si>
  <si>
    <t>Přístroj ovládače zapínacího se svorkou N (bezšroubové svorky); řazení 1/0</t>
  </si>
  <si>
    <t>1789146863</t>
  </si>
  <si>
    <t>Pol35</t>
  </si>
  <si>
    <t>Přístroj ovládače zapínacího se svorkou N (bezšroubové svorky); řazení,1/0S</t>
  </si>
  <si>
    <t>-1169104143</t>
  </si>
  <si>
    <t>Pol36</t>
  </si>
  <si>
    <t>Přístroj přepínače střídavého; řazení 6, 6So (1, 1So) (do hořlavých podkladů do C2)</t>
  </si>
  <si>
    <t>964916919</t>
  </si>
  <si>
    <t>Pol37</t>
  </si>
  <si>
    <t>Přístroj přepínače sériového (bezšroubové svorky); řazení 5 (do hořlavých podkladů do C2)</t>
  </si>
  <si>
    <t>-1868512475</t>
  </si>
  <si>
    <t>Pol38</t>
  </si>
  <si>
    <t>Žaluziový - roletový spínač č.1+1 s blokováním</t>
  </si>
  <si>
    <t>1729392667</t>
  </si>
  <si>
    <t>Pol39</t>
  </si>
  <si>
    <t>Přístroj přepínače křížového, řazení 7, 7So,  (do hořlavých podkladů do C2)</t>
  </si>
  <si>
    <t>-30754508</t>
  </si>
  <si>
    <t>Pol40</t>
  </si>
  <si>
    <t>Kryt spínače kolébkového; b. bílá</t>
  </si>
  <si>
    <t>-291711543</t>
  </si>
  <si>
    <t>Pol41</t>
  </si>
  <si>
    <t>Kryt spínače kolébkového, dělený; b. bílá</t>
  </si>
  <si>
    <t>328113196</t>
  </si>
  <si>
    <t>Pol42</t>
  </si>
  <si>
    <t>Kryt spínače žaluziového; b. bílá</t>
  </si>
  <si>
    <t>771432842</t>
  </si>
  <si>
    <t>Pol43</t>
  </si>
  <si>
    <t>Zásuvka jednonásobná (bezšroubové svorky), s ochranným kolíkem, s clonkami;  b. bílá</t>
  </si>
  <si>
    <t>1952159617</t>
  </si>
  <si>
    <t>Pol44</t>
  </si>
  <si>
    <t>Zásuvka jednonásobná, s ochranným kolíkem, s ochranou před přepětím; d. Tango; b. bílá na povrch</t>
  </si>
  <si>
    <t>-1080848170</t>
  </si>
  <si>
    <t>Pol45</t>
  </si>
  <si>
    <t>Zásuvka dvojnasobná 2x16A/230V s natočením, b. bílá</t>
  </si>
  <si>
    <t>1518911534</t>
  </si>
  <si>
    <t>Pol46</t>
  </si>
  <si>
    <t>Zásuvka jednonásobná (bezšroubové svorky), s ochrannými kolíky, s clonkami; b. bílá IP44</t>
  </si>
  <si>
    <t>-1975078278</t>
  </si>
  <si>
    <t>Pol47</t>
  </si>
  <si>
    <t>Rámeček pro elektroinstalační přístroje, jednonásobný; b. bílá</t>
  </si>
  <si>
    <t>-2071684266</t>
  </si>
  <si>
    <t>Pol48</t>
  </si>
  <si>
    <t>Odpinač bezpečnostní  IP 55 32 A, 400 V AC</t>
  </si>
  <si>
    <t>-30614324</t>
  </si>
  <si>
    <t>Pol49</t>
  </si>
  <si>
    <t>Sporákový spínač trojpólový páčkový 25A/3</t>
  </si>
  <si>
    <t>1766588746</t>
  </si>
  <si>
    <t>Pol50</t>
  </si>
  <si>
    <t>Odpinač bezpečnostní  16 A, 230 V AC</t>
  </si>
  <si>
    <t>986082092</t>
  </si>
  <si>
    <t>Pol51</t>
  </si>
  <si>
    <t>Ochranná přípojnice W1242</t>
  </si>
  <si>
    <t>-1171756240</t>
  </si>
  <si>
    <t>Pol52</t>
  </si>
  <si>
    <t>Zásuvkovýá skříň s dvířky 2x 16A/230V</t>
  </si>
  <si>
    <t>-715401156</t>
  </si>
  <si>
    <t>Pol53</t>
  </si>
  <si>
    <t>Krabice přístrojová</t>
  </si>
  <si>
    <t>-262613050</t>
  </si>
  <si>
    <t>Pol54</t>
  </si>
  <si>
    <t>Instalační krabice se svorkovnicí na povrch</t>
  </si>
  <si>
    <t>309727408</t>
  </si>
  <si>
    <t>Pol55</t>
  </si>
  <si>
    <t>Instalační krabice se svorkovnicí pod omítku</t>
  </si>
  <si>
    <t>1298166879</t>
  </si>
  <si>
    <t>Pol56</t>
  </si>
  <si>
    <t>Sestava instalační krabice do betonu - víčko,krabice ,spodek,rozpěrna trubka,rozpěrná tyčka,podpora,vruty</t>
  </si>
  <si>
    <t>334315278</t>
  </si>
  <si>
    <t>Pol57</t>
  </si>
  <si>
    <t>Vývodka instalační trubky do betonu ,vruty</t>
  </si>
  <si>
    <t>-799302305</t>
  </si>
  <si>
    <t>Pol58</t>
  </si>
  <si>
    <t>Nouzové svítidlo typu downlight  antipanik.LED 3 Area (A), (0 lm; 0.0 W)</t>
  </si>
  <si>
    <t>1703781006</t>
  </si>
  <si>
    <t>Pol59</t>
  </si>
  <si>
    <t>Nouzové svítidlo typu downlight  antipanik.LED 3 Area Plus (B) (0 lm; 0W)</t>
  </si>
  <si>
    <t>1896004133</t>
  </si>
  <si>
    <t>Pol60</t>
  </si>
  <si>
    <t>Nouzové svítidlo typu downlight  antipanik.LED 3 Koridor C (0 lm; 0.0 W)</t>
  </si>
  <si>
    <t>759563094</t>
  </si>
  <si>
    <t>Pol61</t>
  </si>
  <si>
    <t>EL NARA G2 2 DMPP 1k7 840; Přisazené LED svítidlo, difuzor mikroprismatický (1410 lm; 12.0 W)</t>
  </si>
  <si>
    <t>665469550</t>
  </si>
  <si>
    <t>Pol62</t>
  </si>
  <si>
    <t>EL NARA G2 2 DMPP 2k2 840; Přisazené LED svítidlo, difuzor mikroprismatický (1824 lm; 15.0 W)</t>
  </si>
  <si>
    <t>2146113480</t>
  </si>
  <si>
    <t>Pol63</t>
  </si>
  <si>
    <t>EL NARA G2 6 DMPP 2k5 840; Přisazené LED svítidlo, difuzor mikroprismatický (2131 lm; 17.0 W)</t>
  </si>
  <si>
    <t>-1661289728</t>
  </si>
  <si>
    <t>Pol64</t>
  </si>
  <si>
    <t>EL NARA G2 6 DMPP 3k7 840; Přisazené LED svítidlo, difuzor mikroprismatický (3143 lm; 25.0 W)</t>
  </si>
  <si>
    <t>949858832</t>
  </si>
  <si>
    <t>Pol65</t>
  </si>
  <si>
    <t>EL NARA G2 6 DMPP 4k7 840; Přisazené LED svítidlo, difuzor mikroprismatický (3898 lm; 33.0 W)</t>
  </si>
  <si>
    <t>-1644313880</t>
  </si>
  <si>
    <t>Pol66</t>
  </si>
  <si>
    <t>EL NARA G2 SUN 12 DMPP 6k0 940; Plnospektrální LED svítidlo, dif. mikroprismatický (4976 lm; 58.0 W)</t>
  </si>
  <si>
    <t>-237249148</t>
  </si>
  <si>
    <t>Pol67</t>
  </si>
  <si>
    <t>EL SAVITA G1 24k7 840 Asymetrické svítidlo pro sportoviště, ochranná mříž (17916 lm; 149.0 W)</t>
  </si>
  <si>
    <t>-1529931535</t>
  </si>
  <si>
    <t>Pol68</t>
  </si>
  <si>
    <t>EL TARA 3k0 840 Přisazené LED svítidlo, opálový difuzor, IP65 (2349 lm; 23.0 W)</t>
  </si>
  <si>
    <t>-1268062524</t>
  </si>
  <si>
    <t>Pol69</t>
  </si>
  <si>
    <t>EL WALL G1 6 DPO 3k2 840 Designové LED svítidlo, přisazením na zeď, dif. opálový (2143 lm; 20.0 W)</t>
  </si>
  <si>
    <t>1510083403</t>
  </si>
  <si>
    <t>Pol70</t>
  </si>
  <si>
    <t>Nástěnné LED 18W IP 44 +IR ČIDLO</t>
  </si>
  <si>
    <t>-1722223606</t>
  </si>
  <si>
    <t>Pol71</t>
  </si>
  <si>
    <t>Nástěnné LED 18W IP 20</t>
  </si>
  <si>
    <t>342879144</t>
  </si>
  <si>
    <t>Pol72</t>
  </si>
  <si>
    <t>EL ELTAL ST C LED W4 s piktogramem, nouzové svítidlo přisazeno na zeď, 3W, 1 hod</t>
  </si>
  <si>
    <t>1247226069</t>
  </si>
  <si>
    <t>Pol73</t>
  </si>
  <si>
    <t>Recyklační poplatek svitidla</t>
  </si>
  <si>
    <t>1499771480</t>
  </si>
  <si>
    <t>Pol74</t>
  </si>
  <si>
    <t>LED pásek (2516lm/25W/m 4000K) profilem a difuzorem 1,5m</t>
  </si>
  <si>
    <t>538824491</t>
  </si>
  <si>
    <t>Pol75</t>
  </si>
  <si>
    <t>Příchytka Omega 5220 s kotvou</t>
  </si>
  <si>
    <t>1429032724</t>
  </si>
  <si>
    <t>Pol76</t>
  </si>
  <si>
    <t>Kabelový žlab podhledový  M2 50/100 G sdružený bez PO</t>
  </si>
  <si>
    <t>1340328531</t>
  </si>
  <si>
    <t>Pol77</t>
  </si>
  <si>
    <t>Spojka žlabu SZM 1</t>
  </si>
  <si>
    <t>817211741</t>
  </si>
  <si>
    <t>Pol78</t>
  </si>
  <si>
    <t>Držák DZM12</t>
  </si>
  <si>
    <t>1581058090</t>
  </si>
  <si>
    <t>Pol79</t>
  </si>
  <si>
    <t>Závitová tyč Závitová tyč 8mm/1m</t>
  </si>
  <si>
    <t>1758865467</t>
  </si>
  <si>
    <t>Pol80</t>
  </si>
  <si>
    <t>Kovová hmoždinka M8</t>
  </si>
  <si>
    <t>310121207</t>
  </si>
  <si>
    <t>Pol81</t>
  </si>
  <si>
    <t>Kabelový žlab podhledový  M2 300/100 sdružený bez PO</t>
  </si>
  <si>
    <t>512449351</t>
  </si>
  <si>
    <t>Pol82</t>
  </si>
  <si>
    <t>Kabelový žlab podhledový  M2 50/100 sdružený bez PO</t>
  </si>
  <si>
    <t>336017946</t>
  </si>
  <si>
    <t>Pol83</t>
  </si>
  <si>
    <t>Přepážka KPZM 100</t>
  </si>
  <si>
    <t>-2087174324</t>
  </si>
  <si>
    <t>Pol84</t>
  </si>
  <si>
    <t>Spojka žlabu SZM 1 G5</t>
  </si>
  <si>
    <t>-2009855328</t>
  </si>
  <si>
    <t>Pol85</t>
  </si>
  <si>
    <t>Spojka přepážky SPM 1 (M6x10 + M6)</t>
  </si>
  <si>
    <t>1368186898</t>
  </si>
  <si>
    <t>Pol86</t>
  </si>
  <si>
    <t>-1521760286</t>
  </si>
  <si>
    <t>Pol87</t>
  </si>
  <si>
    <t>Podpěra PZM 300</t>
  </si>
  <si>
    <t>1918715997</t>
  </si>
  <si>
    <t>Pol88</t>
  </si>
  <si>
    <t>Spojka žlabu SZM 4</t>
  </si>
  <si>
    <t>-927577591</t>
  </si>
  <si>
    <t>Pol89</t>
  </si>
  <si>
    <t>Šroub vratový M6/16 (Bal = 100 Ks)</t>
  </si>
  <si>
    <t>1934979931</t>
  </si>
  <si>
    <t>Pol90</t>
  </si>
  <si>
    <t>Matice M6 límcová (Bal = 100 Ks)</t>
  </si>
  <si>
    <t>-447938543</t>
  </si>
  <si>
    <t>345563374</t>
  </si>
  <si>
    <t>Pol91</t>
  </si>
  <si>
    <t>Ukončení vodičů do  2,5 mm2</t>
  </si>
  <si>
    <t>1685535799</t>
  </si>
  <si>
    <t>Pol92</t>
  </si>
  <si>
    <t>Ukončení vodičů do  16   mm2</t>
  </si>
  <si>
    <t>-1464320035</t>
  </si>
  <si>
    <t>Pol93</t>
  </si>
  <si>
    <t>Ukončení vodičů do  35   mm2</t>
  </si>
  <si>
    <t>532941807</t>
  </si>
  <si>
    <t>Pol94</t>
  </si>
  <si>
    <t>1216 TRUBKA OHEBNÁ 162 750N+CY4</t>
  </si>
  <si>
    <t>1646792576</t>
  </si>
  <si>
    <t>Pol95</t>
  </si>
  <si>
    <t>1220 TRUBKA OHEBNÁ 20 750N+CY4</t>
  </si>
  <si>
    <t>808961918</t>
  </si>
  <si>
    <t>Pol96</t>
  </si>
  <si>
    <t>1232 TRUBKA OHEBNÁ 32 750N+CY4</t>
  </si>
  <si>
    <t>-1363474625</t>
  </si>
  <si>
    <t>Pol97</t>
  </si>
  <si>
    <t>-2032680155</t>
  </si>
  <si>
    <t>Pol98</t>
  </si>
  <si>
    <t>CY 10 mm2, pod omítkou</t>
  </si>
  <si>
    <t>-2053345870</t>
  </si>
  <si>
    <t>Pol99</t>
  </si>
  <si>
    <t>CY 25 mm2,, volně</t>
  </si>
  <si>
    <t>-1656575703</t>
  </si>
  <si>
    <t>Pol100</t>
  </si>
  <si>
    <t>CYKY 3x2.5 mm2, volně</t>
  </si>
  <si>
    <t>35085529</t>
  </si>
  <si>
    <t>Pol101</t>
  </si>
  <si>
    <t>CYKY 5x2.5 mm2, volně</t>
  </si>
  <si>
    <t>-443515311</t>
  </si>
  <si>
    <t>Pol102</t>
  </si>
  <si>
    <t>CYKY 4x16 mm2, volně</t>
  </si>
  <si>
    <t>1886776294</t>
  </si>
  <si>
    <t>Pol103</t>
  </si>
  <si>
    <t>CYKY 5x10 mm2, volně</t>
  </si>
  <si>
    <t>957030697</t>
  </si>
  <si>
    <t>Pol104</t>
  </si>
  <si>
    <t>CXKER 3Jx1,5</t>
  </si>
  <si>
    <t>-752991806</t>
  </si>
  <si>
    <t>Pol105</t>
  </si>
  <si>
    <t>CXKER 3Jx2,5</t>
  </si>
  <si>
    <t>1200562909</t>
  </si>
  <si>
    <t>Pol106</t>
  </si>
  <si>
    <t>CXKER 2x1,5</t>
  </si>
  <si>
    <t>887473821</t>
  </si>
  <si>
    <t>Pol107</t>
  </si>
  <si>
    <t>CXKE R 5x1,5</t>
  </si>
  <si>
    <t>-1868461969</t>
  </si>
  <si>
    <t>Pol108</t>
  </si>
  <si>
    <t>AlMgSi-D8  pevně 840 008</t>
  </si>
  <si>
    <t>-547647656</t>
  </si>
  <si>
    <t>Pol109</t>
  </si>
  <si>
    <t>Jímací tyč AL 750</t>
  </si>
  <si>
    <t>-731180448</t>
  </si>
  <si>
    <t>Pol110</t>
  </si>
  <si>
    <t>SP připojovací</t>
  </si>
  <si>
    <t>1309307193</t>
  </si>
  <si>
    <t>Pol111</t>
  </si>
  <si>
    <t>Betonový podstavec s klínem d=337mm102010</t>
  </si>
  <si>
    <t>1445482531</t>
  </si>
  <si>
    <t>Pol112</t>
  </si>
  <si>
    <t>Podložka 106050</t>
  </si>
  <si>
    <t>-441476058</t>
  </si>
  <si>
    <t>Pol113</t>
  </si>
  <si>
    <t>Podpěra svodu do zateplení</t>
  </si>
  <si>
    <t>136083454</t>
  </si>
  <si>
    <t>Pol114</t>
  </si>
  <si>
    <t>Podpěra  vedení v ploše se zavažím a podložkou</t>
  </si>
  <si>
    <t>1571979470</t>
  </si>
  <si>
    <t>Pol115</t>
  </si>
  <si>
    <t>SK připojovací</t>
  </si>
  <si>
    <t>1048174860</t>
  </si>
  <si>
    <t>Pol116</t>
  </si>
  <si>
    <t>SZa zkušební</t>
  </si>
  <si>
    <t>-1322293155</t>
  </si>
  <si>
    <t>Pol117</t>
  </si>
  <si>
    <t>SR03</t>
  </si>
  <si>
    <t>-525017321</t>
  </si>
  <si>
    <t>Pol118</t>
  </si>
  <si>
    <t>Štítek pro označení svodu</t>
  </si>
  <si>
    <t>-709939854</t>
  </si>
  <si>
    <t>Pol119</t>
  </si>
  <si>
    <t>Tvarování mont.dílu</t>
  </si>
  <si>
    <t>151652173</t>
  </si>
  <si>
    <t>Pol120</t>
  </si>
  <si>
    <t>Tvarování mont.dílu - úprava stávajícího svodu</t>
  </si>
  <si>
    <t>1202297888</t>
  </si>
  <si>
    <t>Pol121</t>
  </si>
  <si>
    <t>Ochranní trubka 1m s držáky</t>
  </si>
  <si>
    <t>-316263712</t>
  </si>
  <si>
    <t>Pol122</t>
  </si>
  <si>
    <t>FeZn-D10 (0,62kg/m), pevně</t>
  </si>
  <si>
    <t>501795358</t>
  </si>
  <si>
    <t>Pol123</t>
  </si>
  <si>
    <t>FeZn30x4 (0,95 kg/m), pevně</t>
  </si>
  <si>
    <t>-1274265800</t>
  </si>
  <si>
    <t>Pol124</t>
  </si>
  <si>
    <t>-1668631731</t>
  </si>
  <si>
    <t>Pol125</t>
  </si>
  <si>
    <t>EI 120 Kabel. přepážka PROMASTOP FOAM</t>
  </si>
  <si>
    <t>-108368138</t>
  </si>
  <si>
    <t>Pol126</t>
  </si>
  <si>
    <t>Drobné stavební práce - sekání frezování drážek do 5cm se zapravením</t>
  </si>
  <si>
    <t>-2010497078</t>
  </si>
  <si>
    <t>Pol127</t>
  </si>
  <si>
    <t>Drobné stavební práce - sekání frezování drážek do 15cm se zapravením</t>
  </si>
  <si>
    <t>1138268154</t>
  </si>
  <si>
    <t>Pol128</t>
  </si>
  <si>
    <t>Drobné stavební práce - sekání frezování kapes krabic</t>
  </si>
  <si>
    <t>-220684143</t>
  </si>
  <si>
    <t>Pol129</t>
  </si>
  <si>
    <t>Drobné stavební práce - sekání vrtání hlavních prostupů</t>
  </si>
  <si>
    <t>1518739332</t>
  </si>
  <si>
    <t>Pol130</t>
  </si>
  <si>
    <t>Koordinace kabelových tras a prostupů</t>
  </si>
  <si>
    <t>-104301454</t>
  </si>
  <si>
    <t>Pol131</t>
  </si>
  <si>
    <t>Koordinace se subdodavateli a profesemi</t>
  </si>
  <si>
    <t>-840126504</t>
  </si>
  <si>
    <t>Pol132</t>
  </si>
  <si>
    <t>Koordinace s napojením technologie</t>
  </si>
  <si>
    <t>-465130749</t>
  </si>
  <si>
    <t>Pol133</t>
  </si>
  <si>
    <t>Ověření a koordinace dodávky osvětlení, finalní měření parametrů</t>
  </si>
  <si>
    <t>-1058606404</t>
  </si>
  <si>
    <t>Pol134</t>
  </si>
  <si>
    <t>Dodavatelská dokumentace</t>
  </si>
  <si>
    <t>-1701621434</t>
  </si>
  <si>
    <t>Pol135</t>
  </si>
  <si>
    <t>Dokumentace skutečného provedení</t>
  </si>
  <si>
    <t>1304961883</t>
  </si>
  <si>
    <t>Pol136</t>
  </si>
  <si>
    <t>Kontrola stávající instalace před úpravami</t>
  </si>
  <si>
    <t>759687526</t>
  </si>
  <si>
    <t>1760678165</t>
  </si>
  <si>
    <t>Pol137</t>
  </si>
  <si>
    <t>Úpravy stávajících rozvaděčů v 3.np - odpojování a doplnění</t>
  </si>
  <si>
    <t>784736702</t>
  </si>
  <si>
    <t>Pol138</t>
  </si>
  <si>
    <t>Nastavení jištění dle měření odběru v RE,RM1/1p,2p,3p</t>
  </si>
  <si>
    <t>-1638059211</t>
  </si>
  <si>
    <t>Pol139</t>
  </si>
  <si>
    <t>Revizni technik</t>
  </si>
  <si>
    <t>170850841</t>
  </si>
  <si>
    <t>Pol140</t>
  </si>
  <si>
    <t>Spoluprace s reviz.technikem</t>
  </si>
  <si>
    <t>-732749498</t>
  </si>
  <si>
    <t>Pol141</t>
  </si>
  <si>
    <t>Priprava ke komplexni zkoušce , kolaudaci</t>
  </si>
  <si>
    <t>-1341738215</t>
  </si>
  <si>
    <t>Pol142</t>
  </si>
  <si>
    <t>Zkusebni provoz</t>
  </si>
  <si>
    <t>2045913063</t>
  </si>
  <si>
    <t>Pol143</t>
  </si>
  <si>
    <t>Zauceni obsluhy</t>
  </si>
  <si>
    <t>1372060687</t>
  </si>
  <si>
    <t>Pol144</t>
  </si>
  <si>
    <t>Hloubení zemní rýhy zemina třídy 3, šíře 300mm,hloubka 600mm</t>
  </si>
  <si>
    <t>711694634</t>
  </si>
  <si>
    <t>Pol145</t>
  </si>
  <si>
    <t>Výstražná folie šířka 33cm</t>
  </si>
  <si>
    <t>1191793280</t>
  </si>
  <si>
    <t>Pol146</t>
  </si>
  <si>
    <t>Zához zemní rýhy zemina třídy 3, šíře 300mm,hloubka 600mm</t>
  </si>
  <si>
    <t>49876647</t>
  </si>
  <si>
    <t>D6</t>
  </si>
  <si>
    <t>Elektromontáže - celkem</t>
  </si>
  <si>
    <t>D0.0 - Příprava území,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</si>
  <si>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</si>
  <si>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</si>
  <si>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</si>
  <si>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</si>
  <si>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</si>
  <si>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</si>
  <si>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</si>
  <si>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</si>
  <si>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</si>
  <si>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</si>
  <si>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010001000</t>
  </si>
  <si>
    <t>1024</t>
  </si>
  <si>
    <t>49000723</t>
  </si>
  <si>
    <t>VRN3</t>
  </si>
  <si>
    <t>Zařízení staveniště</t>
  </si>
  <si>
    <t>030001000</t>
  </si>
  <si>
    <t>-739166051</t>
  </si>
  <si>
    <t>VRN4</t>
  </si>
  <si>
    <t>Inženýrská činnost</t>
  </si>
  <si>
    <t>040001000</t>
  </si>
  <si>
    <t>1135874735</t>
  </si>
  <si>
    <t>VRN7</t>
  </si>
  <si>
    <t>Provozní vlivy</t>
  </si>
  <si>
    <t>070001000</t>
  </si>
  <si>
    <t>-1551928054</t>
  </si>
  <si>
    <t>VRN9</t>
  </si>
  <si>
    <t>090001000</t>
  </si>
  <si>
    <t>1836640987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</si>
</sst>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8" fillId="0" borderId="19" xfId="0" applyFont="1" applyBorder="1" applyAlignment="1" applyProtection="1"/>
    <xf numFmtId="0" fontId="8" fillId="0" borderId="20" xfId="0" applyFont="1" applyBorder="1" applyAlignment="1" applyProtection="1"/>
    <xf numFmtId="166" fontId="8" fillId="0" borderId="20" xfId="0" applyNumberFormat="1" applyFont="1" applyBorder="1" applyAlignment="1" applyProtection="1"/>
    <xf numFmtId="166" fontId="8" fillId="0" borderId="21" xfId="0" applyNumberFormat="1" applyFont="1" applyBorder="1" applyAlignment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workbookViewId="0"/>
  </sheetViews>
  <sheetFormatPr defaultRowHeight="14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0.1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97"/>
      <c r="AS2" s="297"/>
      <c r="AT2" s="297"/>
      <c r="AU2" s="297"/>
      <c r="AV2" s="297"/>
      <c r="AW2" s="297"/>
      <c r="AX2" s="297"/>
      <c r="AY2" s="297"/>
      <c r="AZ2" s="297"/>
      <c r="BA2" s="297"/>
      <c r="BB2" s="297"/>
      <c r="BC2" s="297"/>
      <c r="BD2" s="297"/>
      <c r="BE2" s="297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81" t="s">
        <v>14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2"/>
      <c r="AQ5" s="22"/>
      <c r="AR5" s="20"/>
      <c r="BE5" s="278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83" t="s">
        <v>17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2"/>
      <c r="AQ6" s="22"/>
      <c r="AR6" s="20"/>
      <c r="BE6" s="279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20</v>
      </c>
      <c r="AL7" s="22"/>
      <c r="AM7" s="22"/>
      <c r="AN7" s="27" t="s">
        <v>1</v>
      </c>
      <c r="AO7" s="22"/>
      <c r="AP7" s="22"/>
      <c r="AQ7" s="22"/>
      <c r="AR7" s="20"/>
      <c r="BE7" s="279"/>
      <c r="BS7" s="17" t="s">
        <v>6</v>
      </c>
    </row>
    <row r="8" spans="1:74" s="1" customFormat="1" ht="12" customHeight="1">
      <c r="B8" s="21"/>
      <c r="C8" s="22"/>
      <c r="D8" s="29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23</v>
      </c>
      <c r="AL8" s="22"/>
      <c r="AM8" s="22"/>
      <c r="AN8" s="30" t="s">
        <v>24</v>
      </c>
      <c r="AO8" s="22"/>
      <c r="AP8" s="22"/>
      <c r="AQ8" s="22"/>
      <c r="AR8" s="20"/>
      <c r="BE8" s="279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79"/>
      <c r="BS9" s="17" t="s">
        <v>6</v>
      </c>
    </row>
    <row r="10" spans="1:74" s="1" customFormat="1" ht="12" customHeight="1">
      <c r="B10" s="21"/>
      <c r="C10" s="22"/>
      <c r="D10" s="29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26</v>
      </c>
      <c r="AL10" s="22"/>
      <c r="AM10" s="22"/>
      <c r="AN10" s="27" t="s">
        <v>1</v>
      </c>
      <c r="AO10" s="22"/>
      <c r="AP10" s="22"/>
      <c r="AQ10" s="22"/>
      <c r="AR10" s="20"/>
      <c r="BE10" s="279"/>
      <c r="BS10" s="17" t="s">
        <v>6</v>
      </c>
    </row>
    <row r="11" spans="1:74" s="1" customFormat="1" ht="18.5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279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79"/>
      <c r="BS12" s="17" t="s">
        <v>6</v>
      </c>
    </row>
    <row r="13" spans="1:74" s="1" customFormat="1" ht="12" customHeight="1">
      <c r="B13" s="21"/>
      <c r="C13" s="22"/>
      <c r="D13" s="29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26</v>
      </c>
      <c r="AL13" s="22"/>
      <c r="AM13" s="22"/>
      <c r="AN13" s="31" t="s">
        <v>30</v>
      </c>
      <c r="AO13" s="22"/>
      <c r="AP13" s="22"/>
      <c r="AQ13" s="22"/>
      <c r="AR13" s="20"/>
      <c r="BE13" s="279"/>
      <c r="BS13" s="17" t="s">
        <v>6</v>
      </c>
    </row>
    <row r="14" spans="1:74" ht="12.75">
      <c r="B14" s="21"/>
      <c r="C14" s="22"/>
      <c r="D14" s="22"/>
      <c r="E14" s="284" t="s">
        <v>30</v>
      </c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9" t="s">
        <v>28</v>
      </c>
      <c r="AL14" s="22"/>
      <c r="AM14" s="22"/>
      <c r="AN14" s="31" t="s">
        <v>30</v>
      </c>
      <c r="AO14" s="22"/>
      <c r="AP14" s="22"/>
      <c r="AQ14" s="22"/>
      <c r="AR14" s="20"/>
      <c r="BE14" s="279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79"/>
      <c r="BS15" s="17" t="s">
        <v>4</v>
      </c>
    </row>
    <row r="16" spans="1:74" s="1" customFormat="1" ht="12" customHeight="1">
      <c r="B16" s="21"/>
      <c r="C16" s="22"/>
      <c r="D16" s="29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279"/>
      <c r="BS16" s="17" t="s">
        <v>4</v>
      </c>
    </row>
    <row r="17" spans="1:71" s="1" customFormat="1" ht="18.5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279"/>
      <c r="BS17" s="17" t="s">
        <v>34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79"/>
      <c r="BS18" s="17" t="s">
        <v>6</v>
      </c>
    </row>
    <row r="19" spans="1:71" s="1" customFormat="1" ht="12" customHeight="1">
      <c r="B19" s="21"/>
      <c r="C19" s="22"/>
      <c r="D19" s="29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26</v>
      </c>
      <c r="AL19" s="22"/>
      <c r="AM19" s="22"/>
      <c r="AN19" s="27" t="s">
        <v>32</v>
      </c>
      <c r="AO19" s="22"/>
      <c r="AP19" s="22"/>
      <c r="AQ19" s="22"/>
      <c r="AR19" s="20"/>
      <c r="BE19" s="279"/>
      <c r="BS19" s="17" t="s">
        <v>6</v>
      </c>
    </row>
    <row r="20" spans="1:71" s="1" customFormat="1" ht="18.5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279"/>
      <c r="BS20" s="17" t="s">
        <v>34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79"/>
    </row>
    <row r="22" spans="1:71" s="1" customFormat="1" ht="12" customHeight="1">
      <c r="B22" s="21"/>
      <c r="C22" s="22"/>
      <c r="D22" s="29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79"/>
    </row>
    <row r="23" spans="1:71" s="1" customFormat="1" ht="16.5" customHeight="1">
      <c r="B23" s="21"/>
      <c r="C23" s="22"/>
      <c r="D23" s="22"/>
      <c r="E23" s="286" t="s">
        <v>1</v>
      </c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2"/>
      <c r="AP23" s="22"/>
      <c r="AQ23" s="22"/>
      <c r="AR23" s="20"/>
      <c r="BE23" s="279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79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79"/>
    </row>
    <row r="26" spans="1:71" s="2" customFormat="1" ht="25.9" customHeight="1">
      <c r="A26" s="34"/>
      <c r="B26" s="35"/>
      <c r="C26" s="36"/>
      <c r="D26" s="37" t="s">
        <v>37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87">
        <f>ROUND(AG94,2)</f>
        <v>0</v>
      </c>
      <c r="AL26" s="288"/>
      <c r="AM26" s="288"/>
      <c r="AN26" s="288"/>
      <c r="AO26" s="288"/>
      <c r="AP26" s="36"/>
      <c r="AQ26" s="36"/>
      <c r="AR26" s="39"/>
      <c r="BE26" s="279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79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89" t="s">
        <v>38</v>
      </c>
      <c r="M28" s="289"/>
      <c r="N28" s="289"/>
      <c r="O28" s="289"/>
      <c r="P28" s="289"/>
      <c r="Q28" s="36"/>
      <c r="R28" s="36"/>
      <c r="S28" s="36"/>
      <c r="T28" s="36"/>
      <c r="U28" s="36"/>
      <c r="V28" s="36"/>
      <c r="W28" s="289" t="s">
        <v>39</v>
      </c>
      <c r="X28" s="289"/>
      <c r="Y28" s="289"/>
      <c r="Z28" s="289"/>
      <c r="AA28" s="289"/>
      <c r="AB28" s="289"/>
      <c r="AC28" s="289"/>
      <c r="AD28" s="289"/>
      <c r="AE28" s="289"/>
      <c r="AF28" s="36"/>
      <c r="AG28" s="36"/>
      <c r="AH28" s="36"/>
      <c r="AI28" s="36"/>
      <c r="AJ28" s="36"/>
      <c r="AK28" s="289" t="s">
        <v>40</v>
      </c>
      <c r="AL28" s="289"/>
      <c r="AM28" s="289"/>
      <c r="AN28" s="289"/>
      <c r="AO28" s="289"/>
      <c r="AP28" s="36"/>
      <c r="AQ28" s="36"/>
      <c r="AR28" s="39"/>
      <c r="BE28" s="279"/>
    </row>
    <row r="29" spans="1:71" s="3" customFormat="1" ht="14.45" customHeight="1">
      <c r="B29" s="40"/>
      <c r="C29" s="41"/>
      <c r="D29" s="29" t="s">
        <v>41</v>
      </c>
      <c r="E29" s="41"/>
      <c r="F29" s="29" t="s">
        <v>42</v>
      </c>
      <c r="G29" s="41"/>
      <c r="H29" s="41"/>
      <c r="I29" s="41"/>
      <c r="J29" s="41"/>
      <c r="K29" s="41"/>
      <c r="L29" s="292">
        <v>0.21</v>
      </c>
      <c r="M29" s="291"/>
      <c r="N29" s="291"/>
      <c r="O29" s="291"/>
      <c r="P29" s="291"/>
      <c r="Q29" s="41"/>
      <c r="R29" s="41"/>
      <c r="S29" s="41"/>
      <c r="T29" s="41"/>
      <c r="U29" s="41"/>
      <c r="V29" s="41"/>
      <c r="W29" s="290">
        <f>ROUND(AZ94, 2)</f>
        <v>0</v>
      </c>
      <c r="X29" s="291"/>
      <c r="Y29" s="291"/>
      <c r="Z29" s="291"/>
      <c r="AA29" s="291"/>
      <c r="AB29" s="291"/>
      <c r="AC29" s="291"/>
      <c r="AD29" s="291"/>
      <c r="AE29" s="291"/>
      <c r="AF29" s="41"/>
      <c r="AG29" s="41"/>
      <c r="AH29" s="41"/>
      <c r="AI29" s="41"/>
      <c r="AJ29" s="41"/>
      <c r="AK29" s="290">
        <f>ROUND(AV94, 2)</f>
        <v>0</v>
      </c>
      <c r="AL29" s="291"/>
      <c r="AM29" s="291"/>
      <c r="AN29" s="291"/>
      <c r="AO29" s="291"/>
      <c r="AP29" s="41"/>
      <c r="AQ29" s="41"/>
      <c r="AR29" s="42"/>
      <c r="BE29" s="280"/>
    </row>
    <row r="30" spans="1:71" s="3" customFormat="1" ht="14.45" customHeight="1">
      <c r="B30" s="40"/>
      <c r="C30" s="41"/>
      <c r="D30" s="41"/>
      <c r="E30" s="41"/>
      <c r="F30" s="29" t="s">
        <v>43</v>
      </c>
      <c r="G30" s="41"/>
      <c r="H30" s="41"/>
      <c r="I30" s="41"/>
      <c r="J30" s="41"/>
      <c r="K30" s="41"/>
      <c r="L30" s="292">
        <v>0.12</v>
      </c>
      <c r="M30" s="291"/>
      <c r="N30" s="291"/>
      <c r="O30" s="291"/>
      <c r="P30" s="291"/>
      <c r="Q30" s="41"/>
      <c r="R30" s="41"/>
      <c r="S30" s="41"/>
      <c r="T30" s="41"/>
      <c r="U30" s="41"/>
      <c r="V30" s="41"/>
      <c r="W30" s="290">
        <f>ROUND(BA94, 2)</f>
        <v>0</v>
      </c>
      <c r="X30" s="291"/>
      <c r="Y30" s="291"/>
      <c r="Z30" s="291"/>
      <c r="AA30" s="291"/>
      <c r="AB30" s="291"/>
      <c r="AC30" s="291"/>
      <c r="AD30" s="291"/>
      <c r="AE30" s="291"/>
      <c r="AF30" s="41"/>
      <c r="AG30" s="41"/>
      <c r="AH30" s="41"/>
      <c r="AI30" s="41"/>
      <c r="AJ30" s="41"/>
      <c r="AK30" s="290">
        <f>ROUND(AW94, 2)</f>
        <v>0</v>
      </c>
      <c r="AL30" s="291"/>
      <c r="AM30" s="291"/>
      <c r="AN30" s="291"/>
      <c r="AO30" s="291"/>
      <c r="AP30" s="41"/>
      <c r="AQ30" s="41"/>
      <c r="AR30" s="42"/>
      <c r="BE30" s="280"/>
    </row>
    <row r="31" spans="1:71" s="3" customFormat="1" ht="14.45" hidden="1" customHeight="1">
      <c r="B31" s="40"/>
      <c r="C31" s="41"/>
      <c r="D31" s="41"/>
      <c r="E31" s="41"/>
      <c r="F31" s="29" t="s">
        <v>44</v>
      </c>
      <c r="G31" s="41"/>
      <c r="H31" s="41"/>
      <c r="I31" s="41"/>
      <c r="J31" s="41"/>
      <c r="K31" s="41"/>
      <c r="L31" s="292">
        <v>0.21</v>
      </c>
      <c r="M31" s="291"/>
      <c r="N31" s="291"/>
      <c r="O31" s="291"/>
      <c r="P31" s="291"/>
      <c r="Q31" s="41"/>
      <c r="R31" s="41"/>
      <c r="S31" s="41"/>
      <c r="T31" s="41"/>
      <c r="U31" s="41"/>
      <c r="V31" s="41"/>
      <c r="W31" s="290">
        <f>ROUND(BB94, 2)</f>
        <v>0</v>
      </c>
      <c r="X31" s="291"/>
      <c r="Y31" s="291"/>
      <c r="Z31" s="291"/>
      <c r="AA31" s="291"/>
      <c r="AB31" s="291"/>
      <c r="AC31" s="291"/>
      <c r="AD31" s="291"/>
      <c r="AE31" s="291"/>
      <c r="AF31" s="41"/>
      <c r="AG31" s="41"/>
      <c r="AH31" s="41"/>
      <c r="AI31" s="41"/>
      <c r="AJ31" s="41"/>
      <c r="AK31" s="290">
        <v>0</v>
      </c>
      <c r="AL31" s="291"/>
      <c r="AM31" s="291"/>
      <c r="AN31" s="291"/>
      <c r="AO31" s="291"/>
      <c r="AP31" s="41"/>
      <c r="AQ31" s="41"/>
      <c r="AR31" s="42"/>
      <c r="BE31" s="280"/>
    </row>
    <row r="32" spans="1:71" s="3" customFormat="1" ht="14.45" hidden="1" customHeight="1">
      <c r="B32" s="40"/>
      <c r="C32" s="41"/>
      <c r="D32" s="41"/>
      <c r="E32" s="41"/>
      <c r="F32" s="29" t="s">
        <v>45</v>
      </c>
      <c r="G32" s="41"/>
      <c r="H32" s="41"/>
      <c r="I32" s="41"/>
      <c r="J32" s="41"/>
      <c r="K32" s="41"/>
      <c r="L32" s="292">
        <v>0.12</v>
      </c>
      <c r="M32" s="291"/>
      <c r="N32" s="291"/>
      <c r="O32" s="291"/>
      <c r="P32" s="291"/>
      <c r="Q32" s="41"/>
      <c r="R32" s="41"/>
      <c r="S32" s="41"/>
      <c r="T32" s="41"/>
      <c r="U32" s="41"/>
      <c r="V32" s="41"/>
      <c r="W32" s="290">
        <f>ROUND(BC94, 2)</f>
        <v>0</v>
      </c>
      <c r="X32" s="291"/>
      <c r="Y32" s="291"/>
      <c r="Z32" s="291"/>
      <c r="AA32" s="291"/>
      <c r="AB32" s="291"/>
      <c r="AC32" s="291"/>
      <c r="AD32" s="291"/>
      <c r="AE32" s="291"/>
      <c r="AF32" s="41"/>
      <c r="AG32" s="41"/>
      <c r="AH32" s="41"/>
      <c r="AI32" s="41"/>
      <c r="AJ32" s="41"/>
      <c r="AK32" s="290">
        <v>0</v>
      </c>
      <c r="AL32" s="291"/>
      <c r="AM32" s="291"/>
      <c r="AN32" s="291"/>
      <c r="AO32" s="291"/>
      <c r="AP32" s="41"/>
      <c r="AQ32" s="41"/>
      <c r="AR32" s="42"/>
      <c r="BE32" s="280"/>
    </row>
    <row r="33" spans="1:57" s="3" customFormat="1" ht="14.45" hidden="1" customHeight="1">
      <c r="B33" s="40"/>
      <c r="C33" s="41"/>
      <c r="D33" s="41"/>
      <c r="E33" s="41"/>
      <c r="F33" s="29" t="s">
        <v>46</v>
      </c>
      <c r="G33" s="41"/>
      <c r="H33" s="41"/>
      <c r="I33" s="41"/>
      <c r="J33" s="41"/>
      <c r="K33" s="41"/>
      <c r="L33" s="292">
        <v>0</v>
      </c>
      <c r="M33" s="291"/>
      <c r="N33" s="291"/>
      <c r="O33" s="291"/>
      <c r="P33" s="291"/>
      <c r="Q33" s="41"/>
      <c r="R33" s="41"/>
      <c r="S33" s="41"/>
      <c r="T33" s="41"/>
      <c r="U33" s="41"/>
      <c r="V33" s="41"/>
      <c r="W33" s="290">
        <f>ROUND(BD94, 2)</f>
        <v>0</v>
      </c>
      <c r="X33" s="291"/>
      <c r="Y33" s="291"/>
      <c r="Z33" s="291"/>
      <c r="AA33" s="291"/>
      <c r="AB33" s="291"/>
      <c r="AC33" s="291"/>
      <c r="AD33" s="291"/>
      <c r="AE33" s="291"/>
      <c r="AF33" s="41"/>
      <c r="AG33" s="41"/>
      <c r="AH33" s="41"/>
      <c r="AI33" s="41"/>
      <c r="AJ33" s="41"/>
      <c r="AK33" s="290">
        <v>0</v>
      </c>
      <c r="AL33" s="291"/>
      <c r="AM33" s="291"/>
      <c r="AN33" s="291"/>
      <c r="AO33" s="291"/>
      <c r="AP33" s="41"/>
      <c r="AQ33" s="41"/>
      <c r="AR33" s="42"/>
      <c r="BE33" s="280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79"/>
    </row>
    <row r="35" spans="1:57" s="2" customFormat="1" ht="25.9" customHeight="1">
      <c r="A35" s="34"/>
      <c r="B35" s="35"/>
      <c r="C35" s="43"/>
      <c r="D35" s="44" t="s">
        <v>47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48</v>
      </c>
      <c r="U35" s="45"/>
      <c r="V35" s="45"/>
      <c r="W35" s="45"/>
      <c r="X35" s="296" t="s">
        <v>49</v>
      </c>
      <c r="Y35" s="294"/>
      <c r="Z35" s="294"/>
      <c r="AA35" s="294"/>
      <c r="AB35" s="294"/>
      <c r="AC35" s="45"/>
      <c r="AD35" s="45"/>
      <c r="AE35" s="45"/>
      <c r="AF35" s="45"/>
      <c r="AG35" s="45"/>
      <c r="AH35" s="45"/>
      <c r="AI35" s="45"/>
      <c r="AJ35" s="45"/>
      <c r="AK35" s="293">
        <f>SUM(AK26:AK33)</f>
        <v>0</v>
      </c>
      <c r="AL35" s="294"/>
      <c r="AM35" s="294"/>
      <c r="AN35" s="294"/>
      <c r="AO35" s="295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50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51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0.1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0.1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0.1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0.1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0.1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0.1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0.1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0.1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0.1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0.1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2" t="s">
        <v>52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53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52</v>
      </c>
      <c r="AI60" s="38"/>
      <c r="AJ60" s="38"/>
      <c r="AK60" s="38"/>
      <c r="AL60" s="38"/>
      <c r="AM60" s="52" t="s">
        <v>53</v>
      </c>
      <c r="AN60" s="38"/>
      <c r="AO60" s="38"/>
      <c r="AP60" s="36"/>
      <c r="AQ60" s="36"/>
      <c r="AR60" s="39"/>
      <c r="BE60" s="34"/>
    </row>
    <row r="61" spans="1:57" ht="10.1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0.1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0.1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3.15">
      <c r="A64" s="34"/>
      <c r="B64" s="35"/>
      <c r="C64" s="36"/>
      <c r="D64" s="49" t="s">
        <v>54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55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0.1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0.1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0.1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0.1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0.1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0.1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0.1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0.1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0.1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0.1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2" t="s">
        <v>52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53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52</v>
      </c>
      <c r="AI75" s="38"/>
      <c r="AJ75" s="38"/>
      <c r="AK75" s="38"/>
      <c r="AL75" s="38"/>
      <c r="AM75" s="52" t="s">
        <v>53</v>
      </c>
      <c r="AN75" s="38"/>
      <c r="AO75" s="38"/>
      <c r="AP75" s="36"/>
      <c r="AQ75" s="36"/>
      <c r="AR75" s="39"/>
      <c r="BE75" s="34"/>
    </row>
    <row r="76" spans="1:57" s="2" customFormat="1" ht="10.1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222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57" t="str">
        <f>K6</f>
        <v>Základní škola Tuklaty – Přístavba tělocvičny a učeben_REV2</v>
      </c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21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23</v>
      </c>
      <c r="AJ87" s="36"/>
      <c r="AK87" s="36"/>
      <c r="AL87" s="36"/>
      <c r="AM87" s="259" t="str">
        <f>IF(AN8= "","",AN8)</f>
        <v>23. 2. 2024</v>
      </c>
      <c r="AN87" s="259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25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Obec Tuklaty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31</v>
      </c>
      <c r="AJ89" s="36"/>
      <c r="AK89" s="36"/>
      <c r="AL89" s="36"/>
      <c r="AM89" s="260" t="str">
        <f>IF(E17="","",E17)</f>
        <v>INGARA s.r.o.</v>
      </c>
      <c r="AN89" s="261"/>
      <c r="AO89" s="261"/>
      <c r="AP89" s="261"/>
      <c r="AQ89" s="36"/>
      <c r="AR89" s="39"/>
      <c r="AS89" s="262" t="s">
        <v>57</v>
      </c>
      <c r="AT89" s="263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29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35</v>
      </c>
      <c r="AJ90" s="36"/>
      <c r="AK90" s="36"/>
      <c r="AL90" s="36"/>
      <c r="AM90" s="260" t="str">
        <f>IF(E20="","",E20)</f>
        <v xml:space="preserve"> </v>
      </c>
      <c r="AN90" s="261"/>
      <c r="AO90" s="261"/>
      <c r="AP90" s="261"/>
      <c r="AQ90" s="36"/>
      <c r="AR90" s="39"/>
      <c r="AS90" s="264"/>
      <c r="AT90" s="265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8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66"/>
      <c r="AT91" s="267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68" t="s">
        <v>58</v>
      </c>
      <c r="D92" s="269"/>
      <c r="E92" s="269"/>
      <c r="F92" s="269"/>
      <c r="G92" s="269"/>
      <c r="H92" s="73"/>
      <c r="I92" s="271" t="s">
        <v>59</v>
      </c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70" t="s">
        <v>60</v>
      </c>
      <c r="AH92" s="269"/>
      <c r="AI92" s="269"/>
      <c r="AJ92" s="269"/>
      <c r="AK92" s="269"/>
      <c r="AL92" s="269"/>
      <c r="AM92" s="269"/>
      <c r="AN92" s="271" t="s">
        <v>61</v>
      </c>
      <c r="AO92" s="269"/>
      <c r="AP92" s="272"/>
      <c r="AQ92" s="74" t="s">
        <v>62</v>
      </c>
      <c r="AR92" s="39"/>
      <c r="AS92" s="75" t="s">
        <v>63</v>
      </c>
      <c r="AT92" s="76" t="s">
        <v>64</v>
      </c>
      <c r="AU92" s="76" t="s">
        <v>65</v>
      </c>
      <c r="AV92" s="76" t="s">
        <v>66</v>
      </c>
      <c r="AW92" s="76" t="s">
        <v>67</v>
      </c>
      <c r="AX92" s="76" t="s">
        <v>68</v>
      </c>
      <c r="AY92" s="76" t="s">
        <v>69</v>
      </c>
      <c r="AZ92" s="76" t="s">
        <v>70</v>
      </c>
      <c r="BA92" s="76" t="s">
        <v>71</v>
      </c>
      <c r="BB92" s="76" t="s">
        <v>72</v>
      </c>
      <c r="BC92" s="76" t="s">
        <v>73</v>
      </c>
      <c r="BD92" s="77" t="s">
        <v>74</v>
      </c>
      <c r="BE92" s="34"/>
    </row>
    <row r="93" spans="1:91" s="2" customFormat="1" ht="10.8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75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76">
        <f>ROUND(SUM(AG95:AG101),2)</f>
        <v>0</v>
      </c>
      <c r="AH94" s="276"/>
      <c r="AI94" s="276"/>
      <c r="AJ94" s="276"/>
      <c r="AK94" s="276"/>
      <c r="AL94" s="276"/>
      <c r="AM94" s="276"/>
      <c r="AN94" s="277">
        <f t="shared" ref="AN94:AN101" si="0">SUM(AG94,AT94)</f>
        <v>0</v>
      </c>
      <c r="AO94" s="277"/>
      <c r="AP94" s="277"/>
      <c r="AQ94" s="85" t="s">
        <v>1</v>
      </c>
      <c r="AR94" s="86"/>
      <c r="AS94" s="87">
        <f>ROUND(SUM(AS95:AS101),2)</f>
        <v>0</v>
      </c>
      <c r="AT94" s="88">
        <f t="shared" ref="AT94:AT101" si="1">ROUND(SUM(AV94:AW94),2)</f>
        <v>0</v>
      </c>
      <c r="AU94" s="89">
        <f>ROUND(SUM(AU95:AU101),5)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ROUND(SUM(AZ95:AZ101),2)</f>
        <v>0</v>
      </c>
      <c r="BA94" s="88">
        <f>ROUND(SUM(BA95:BA101),2)</f>
        <v>0</v>
      </c>
      <c r="BB94" s="88">
        <f>ROUND(SUM(BB95:BB101),2)</f>
        <v>0</v>
      </c>
      <c r="BC94" s="88">
        <f>ROUND(SUM(BC95:BC101),2)</f>
        <v>0</v>
      </c>
      <c r="BD94" s="90">
        <f>ROUND(SUM(BD95:BD101),2)</f>
        <v>0</v>
      </c>
      <c r="BS94" s="91" t="s">
        <v>76</v>
      </c>
      <c r="BT94" s="91" t="s">
        <v>77</v>
      </c>
      <c r="BU94" s="92" t="s">
        <v>78</v>
      </c>
      <c r="BV94" s="91" t="s">
        <v>79</v>
      </c>
      <c r="BW94" s="91" t="s">
        <v>5</v>
      </c>
      <c r="BX94" s="91" t="s">
        <v>80</v>
      </c>
      <c r="CL94" s="91" t="s">
        <v>19</v>
      </c>
    </row>
    <row r="95" spans="1:91" s="7" customFormat="1" ht="16.5" customHeight="1">
      <c r="A95" s="93" t="s">
        <v>81</v>
      </c>
      <c r="B95" s="94"/>
      <c r="C95" s="95"/>
      <c r="D95" s="273" t="s">
        <v>82</v>
      </c>
      <c r="E95" s="273"/>
      <c r="F95" s="273"/>
      <c r="G95" s="273"/>
      <c r="H95" s="273"/>
      <c r="I95" s="96"/>
      <c r="J95" s="273" t="s">
        <v>83</v>
      </c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4">
        <f>'D1.1. - Architektonicko s...'!J30</f>
        <v>0</v>
      </c>
      <c r="AH95" s="275"/>
      <c r="AI95" s="275"/>
      <c r="AJ95" s="275"/>
      <c r="AK95" s="275"/>
      <c r="AL95" s="275"/>
      <c r="AM95" s="275"/>
      <c r="AN95" s="274">
        <f t="shared" si="0"/>
        <v>0</v>
      </c>
      <c r="AO95" s="275"/>
      <c r="AP95" s="275"/>
      <c r="AQ95" s="97" t="s">
        <v>84</v>
      </c>
      <c r="AR95" s="98"/>
      <c r="AS95" s="99">
        <v>0</v>
      </c>
      <c r="AT95" s="100">
        <f t="shared" si="1"/>
        <v>0</v>
      </c>
      <c r="AU95" s="101">
        <f>'D1.1. - Architektonicko s...'!P143</f>
        <v>0</v>
      </c>
      <c r="AV95" s="100">
        <f>'D1.1. - Architektonicko s...'!J33</f>
        <v>0</v>
      </c>
      <c r="AW95" s="100">
        <f>'D1.1. - Architektonicko s...'!J34</f>
        <v>0</v>
      </c>
      <c r="AX95" s="100">
        <f>'D1.1. - Architektonicko s...'!J35</f>
        <v>0</v>
      </c>
      <c r="AY95" s="100">
        <f>'D1.1. - Architektonicko s...'!J36</f>
        <v>0</v>
      </c>
      <c r="AZ95" s="100">
        <f>'D1.1. - Architektonicko s...'!F33</f>
        <v>0</v>
      </c>
      <c r="BA95" s="100">
        <f>'D1.1. - Architektonicko s...'!F34</f>
        <v>0</v>
      </c>
      <c r="BB95" s="100">
        <f>'D1.1. - Architektonicko s...'!F35</f>
        <v>0</v>
      </c>
      <c r="BC95" s="100">
        <f>'D1.1. - Architektonicko s...'!F36</f>
        <v>0</v>
      </c>
      <c r="BD95" s="102">
        <f>'D1.1. - Architektonicko s...'!F37</f>
        <v>0</v>
      </c>
      <c r="BT95" s="103" t="s">
        <v>85</v>
      </c>
      <c r="BV95" s="103" t="s">
        <v>79</v>
      </c>
      <c r="BW95" s="103" t="s">
        <v>86</v>
      </c>
      <c r="BX95" s="103" t="s">
        <v>5</v>
      </c>
      <c r="CL95" s="103" t="s">
        <v>19</v>
      </c>
      <c r="CM95" s="103" t="s">
        <v>87</v>
      </c>
    </row>
    <row r="96" spans="1:91" s="7" customFormat="1" ht="16.5" customHeight="1">
      <c r="A96" s="93" t="s">
        <v>81</v>
      </c>
      <c r="B96" s="94"/>
      <c r="C96" s="95"/>
      <c r="D96" s="273" t="s">
        <v>88</v>
      </c>
      <c r="E96" s="273"/>
      <c r="F96" s="273"/>
      <c r="G96" s="273"/>
      <c r="H96" s="273"/>
      <c r="I96" s="96"/>
      <c r="J96" s="273" t="s">
        <v>89</v>
      </c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273"/>
      <c r="AG96" s="274">
        <f>'D1.4.a - Zdravotechnické ...'!J30</f>
        <v>0</v>
      </c>
      <c r="AH96" s="275"/>
      <c r="AI96" s="275"/>
      <c r="AJ96" s="275"/>
      <c r="AK96" s="275"/>
      <c r="AL96" s="275"/>
      <c r="AM96" s="275"/>
      <c r="AN96" s="274">
        <f t="shared" si="0"/>
        <v>0</v>
      </c>
      <c r="AO96" s="275"/>
      <c r="AP96" s="275"/>
      <c r="AQ96" s="97" t="s">
        <v>84</v>
      </c>
      <c r="AR96" s="98"/>
      <c r="AS96" s="99">
        <v>0</v>
      </c>
      <c r="AT96" s="100">
        <f t="shared" si="1"/>
        <v>0</v>
      </c>
      <c r="AU96" s="101">
        <f>'D1.4.a - Zdravotechnické ...'!P129</f>
        <v>0</v>
      </c>
      <c r="AV96" s="100">
        <f>'D1.4.a - Zdravotechnické ...'!J33</f>
        <v>0</v>
      </c>
      <c r="AW96" s="100">
        <f>'D1.4.a - Zdravotechnické ...'!J34</f>
        <v>0</v>
      </c>
      <c r="AX96" s="100">
        <f>'D1.4.a - Zdravotechnické ...'!J35</f>
        <v>0</v>
      </c>
      <c r="AY96" s="100">
        <f>'D1.4.a - Zdravotechnické ...'!J36</f>
        <v>0</v>
      </c>
      <c r="AZ96" s="100">
        <f>'D1.4.a - Zdravotechnické ...'!F33</f>
        <v>0</v>
      </c>
      <c r="BA96" s="100">
        <f>'D1.4.a - Zdravotechnické ...'!F34</f>
        <v>0</v>
      </c>
      <c r="BB96" s="100">
        <f>'D1.4.a - Zdravotechnické ...'!F35</f>
        <v>0</v>
      </c>
      <c r="BC96" s="100">
        <f>'D1.4.a - Zdravotechnické ...'!F36</f>
        <v>0</v>
      </c>
      <c r="BD96" s="102">
        <f>'D1.4.a - Zdravotechnické ...'!F37</f>
        <v>0</v>
      </c>
      <c r="BT96" s="103" t="s">
        <v>85</v>
      </c>
      <c r="BV96" s="103" t="s">
        <v>79</v>
      </c>
      <c r="BW96" s="103" t="s">
        <v>90</v>
      </c>
      <c r="BX96" s="103" t="s">
        <v>5</v>
      </c>
      <c r="CL96" s="103" t="s">
        <v>1</v>
      </c>
      <c r="CM96" s="103" t="s">
        <v>87</v>
      </c>
    </row>
    <row r="97" spans="1:91" s="7" customFormat="1" ht="16.5" customHeight="1">
      <c r="A97" s="93" t="s">
        <v>81</v>
      </c>
      <c r="B97" s="94"/>
      <c r="C97" s="95"/>
      <c r="D97" s="273" t="s">
        <v>91</v>
      </c>
      <c r="E97" s="273"/>
      <c r="F97" s="273"/>
      <c r="G97" s="273"/>
      <c r="H97" s="273"/>
      <c r="I97" s="96"/>
      <c r="J97" s="273" t="s">
        <v>92</v>
      </c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273"/>
      <c r="AG97" s="274">
        <f>'D1.4.c - Vzduchotechnika'!J30</f>
        <v>0</v>
      </c>
      <c r="AH97" s="275"/>
      <c r="AI97" s="275"/>
      <c r="AJ97" s="275"/>
      <c r="AK97" s="275"/>
      <c r="AL97" s="275"/>
      <c r="AM97" s="275"/>
      <c r="AN97" s="274">
        <f t="shared" si="0"/>
        <v>0</v>
      </c>
      <c r="AO97" s="275"/>
      <c r="AP97" s="275"/>
      <c r="AQ97" s="97" t="s">
        <v>84</v>
      </c>
      <c r="AR97" s="98"/>
      <c r="AS97" s="99">
        <v>0</v>
      </c>
      <c r="AT97" s="100">
        <f t="shared" si="1"/>
        <v>0</v>
      </c>
      <c r="AU97" s="101">
        <f>'D1.4.c - Vzduchotechnika'!P118</f>
        <v>0</v>
      </c>
      <c r="AV97" s="100">
        <f>'D1.4.c - Vzduchotechnika'!J33</f>
        <v>0</v>
      </c>
      <c r="AW97" s="100">
        <f>'D1.4.c - Vzduchotechnika'!J34</f>
        <v>0</v>
      </c>
      <c r="AX97" s="100">
        <f>'D1.4.c - Vzduchotechnika'!J35</f>
        <v>0</v>
      </c>
      <c r="AY97" s="100">
        <f>'D1.4.c - Vzduchotechnika'!J36</f>
        <v>0</v>
      </c>
      <c r="AZ97" s="100">
        <f>'D1.4.c - Vzduchotechnika'!F33</f>
        <v>0</v>
      </c>
      <c r="BA97" s="100">
        <f>'D1.4.c - Vzduchotechnika'!F34</f>
        <v>0</v>
      </c>
      <c r="BB97" s="100">
        <f>'D1.4.c - Vzduchotechnika'!F35</f>
        <v>0</v>
      </c>
      <c r="BC97" s="100">
        <f>'D1.4.c - Vzduchotechnika'!F36</f>
        <v>0</v>
      </c>
      <c r="BD97" s="102">
        <f>'D1.4.c - Vzduchotechnika'!F37</f>
        <v>0</v>
      </c>
      <c r="BT97" s="103" t="s">
        <v>85</v>
      </c>
      <c r="BV97" s="103" t="s">
        <v>79</v>
      </c>
      <c r="BW97" s="103" t="s">
        <v>93</v>
      </c>
      <c r="BX97" s="103" t="s">
        <v>5</v>
      </c>
      <c r="CL97" s="103" t="s">
        <v>1</v>
      </c>
      <c r="CM97" s="103" t="s">
        <v>87</v>
      </c>
    </row>
    <row r="98" spans="1:91" s="7" customFormat="1" ht="16.5" customHeight="1">
      <c r="A98" s="93" t="s">
        <v>81</v>
      </c>
      <c r="B98" s="94"/>
      <c r="C98" s="95"/>
      <c r="D98" s="273" t="s">
        <v>94</v>
      </c>
      <c r="E98" s="273"/>
      <c r="F98" s="273"/>
      <c r="G98" s="273"/>
      <c r="H98" s="273"/>
      <c r="I98" s="96"/>
      <c r="J98" s="273" t="s">
        <v>95</v>
      </c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4">
        <f>'D1.4.d - Vytápění'!J30</f>
        <v>0</v>
      </c>
      <c r="AH98" s="275"/>
      <c r="AI98" s="275"/>
      <c r="AJ98" s="275"/>
      <c r="AK98" s="275"/>
      <c r="AL98" s="275"/>
      <c r="AM98" s="275"/>
      <c r="AN98" s="274">
        <f t="shared" si="0"/>
        <v>0</v>
      </c>
      <c r="AO98" s="275"/>
      <c r="AP98" s="275"/>
      <c r="AQ98" s="97" t="s">
        <v>84</v>
      </c>
      <c r="AR98" s="98"/>
      <c r="AS98" s="99">
        <v>0</v>
      </c>
      <c r="AT98" s="100">
        <f t="shared" si="1"/>
        <v>0</v>
      </c>
      <c r="AU98" s="101">
        <f>'D1.4.d - Vytápění'!P123</f>
        <v>0</v>
      </c>
      <c r="AV98" s="100">
        <f>'D1.4.d - Vytápění'!J33</f>
        <v>0</v>
      </c>
      <c r="AW98" s="100">
        <f>'D1.4.d - Vytápění'!J34</f>
        <v>0</v>
      </c>
      <c r="AX98" s="100">
        <f>'D1.4.d - Vytápění'!J35</f>
        <v>0</v>
      </c>
      <c r="AY98" s="100">
        <f>'D1.4.d - Vytápění'!J36</f>
        <v>0</v>
      </c>
      <c r="AZ98" s="100">
        <f>'D1.4.d - Vytápění'!F33</f>
        <v>0</v>
      </c>
      <c r="BA98" s="100">
        <f>'D1.4.d - Vytápění'!F34</f>
        <v>0</v>
      </c>
      <c r="BB98" s="100">
        <f>'D1.4.d - Vytápění'!F35</f>
        <v>0</v>
      </c>
      <c r="BC98" s="100">
        <f>'D1.4.d - Vytápění'!F36</f>
        <v>0</v>
      </c>
      <c r="BD98" s="102">
        <f>'D1.4.d - Vytápění'!F37</f>
        <v>0</v>
      </c>
      <c r="BT98" s="103" t="s">
        <v>85</v>
      </c>
      <c r="BV98" s="103" t="s">
        <v>79</v>
      </c>
      <c r="BW98" s="103" t="s">
        <v>96</v>
      </c>
      <c r="BX98" s="103" t="s">
        <v>5</v>
      </c>
      <c r="CL98" s="103" t="s">
        <v>1</v>
      </c>
      <c r="CM98" s="103" t="s">
        <v>87</v>
      </c>
    </row>
    <row r="99" spans="1:91" s="7" customFormat="1" ht="16.5" customHeight="1">
      <c r="A99" s="93" t="s">
        <v>81</v>
      </c>
      <c r="B99" s="94"/>
      <c r="C99" s="95"/>
      <c r="D99" s="273" t="s">
        <v>97</v>
      </c>
      <c r="E99" s="273"/>
      <c r="F99" s="273"/>
      <c r="G99" s="273"/>
      <c r="H99" s="273"/>
      <c r="I99" s="96"/>
      <c r="J99" s="273" t="s">
        <v>98</v>
      </c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4">
        <f>'D1.4.g - Slaboproudé elek...'!J30</f>
        <v>0</v>
      </c>
      <c r="AH99" s="275"/>
      <c r="AI99" s="275"/>
      <c r="AJ99" s="275"/>
      <c r="AK99" s="275"/>
      <c r="AL99" s="275"/>
      <c r="AM99" s="275"/>
      <c r="AN99" s="274">
        <f t="shared" si="0"/>
        <v>0</v>
      </c>
      <c r="AO99" s="275"/>
      <c r="AP99" s="275"/>
      <c r="AQ99" s="97" t="s">
        <v>84</v>
      </c>
      <c r="AR99" s="98"/>
      <c r="AS99" s="99">
        <v>0</v>
      </c>
      <c r="AT99" s="100">
        <f t="shared" si="1"/>
        <v>0</v>
      </c>
      <c r="AU99" s="101">
        <f>'D1.4.g - Slaboproudé elek...'!P116</f>
        <v>0</v>
      </c>
      <c r="AV99" s="100">
        <f>'D1.4.g - Slaboproudé elek...'!J33</f>
        <v>0</v>
      </c>
      <c r="AW99" s="100">
        <f>'D1.4.g - Slaboproudé elek...'!J34</f>
        <v>0</v>
      </c>
      <c r="AX99" s="100">
        <f>'D1.4.g - Slaboproudé elek...'!J35</f>
        <v>0</v>
      </c>
      <c r="AY99" s="100">
        <f>'D1.4.g - Slaboproudé elek...'!J36</f>
        <v>0</v>
      </c>
      <c r="AZ99" s="100">
        <f>'D1.4.g - Slaboproudé elek...'!F33</f>
        <v>0</v>
      </c>
      <c r="BA99" s="100">
        <f>'D1.4.g - Slaboproudé elek...'!F34</f>
        <v>0</v>
      </c>
      <c r="BB99" s="100">
        <f>'D1.4.g - Slaboproudé elek...'!F35</f>
        <v>0</v>
      </c>
      <c r="BC99" s="100">
        <f>'D1.4.g - Slaboproudé elek...'!F36</f>
        <v>0</v>
      </c>
      <c r="BD99" s="102">
        <f>'D1.4.g - Slaboproudé elek...'!F37</f>
        <v>0</v>
      </c>
      <c r="BT99" s="103" t="s">
        <v>85</v>
      </c>
      <c r="BV99" s="103" t="s">
        <v>79</v>
      </c>
      <c r="BW99" s="103" t="s">
        <v>99</v>
      </c>
      <c r="BX99" s="103" t="s">
        <v>5</v>
      </c>
      <c r="CL99" s="103" t="s">
        <v>1</v>
      </c>
      <c r="CM99" s="103" t="s">
        <v>87</v>
      </c>
    </row>
    <row r="100" spans="1:91" s="7" customFormat="1" ht="16.5" customHeight="1">
      <c r="A100" s="93" t="s">
        <v>81</v>
      </c>
      <c r="B100" s="94"/>
      <c r="C100" s="95"/>
      <c r="D100" s="273" t="s">
        <v>100</v>
      </c>
      <c r="E100" s="273"/>
      <c r="F100" s="273"/>
      <c r="G100" s="273"/>
      <c r="H100" s="273"/>
      <c r="I100" s="96"/>
      <c r="J100" s="273" t="s">
        <v>101</v>
      </c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4">
        <f>'D1.4.h - Silnoproudá elek...'!J30</f>
        <v>0</v>
      </c>
      <c r="AH100" s="275"/>
      <c r="AI100" s="275"/>
      <c r="AJ100" s="275"/>
      <c r="AK100" s="275"/>
      <c r="AL100" s="275"/>
      <c r="AM100" s="275"/>
      <c r="AN100" s="274">
        <f t="shared" si="0"/>
        <v>0</v>
      </c>
      <c r="AO100" s="275"/>
      <c r="AP100" s="275"/>
      <c r="AQ100" s="97" t="s">
        <v>84</v>
      </c>
      <c r="AR100" s="98"/>
      <c r="AS100" s="99">
        <v>0</v>
      </c>
      <c r="AT100" s="100">
        <f t="shared" si="1"/>
        <v>0</v>
      </c>
      <c r="AU100" s="101">
        <f>'D1.4.h - Silnoproudá elek...'!P122</f>
        <v>0</v>
      </c>
      <c r="AV100" s="100">
        <f>'D1.4.h - Silnoproudá elek...'!J33</f>
        <v>0</v>
      </c>
      <c r="AW100" s="100">
        <f>'D1.4.h - Silnoproudá elek...'!J34</f>
        <v>0</v>
      </c>
      <c r="AX100" s="100">
        <f>'D1.4.h - Silnoproudá elek...'!J35</f>
        <v>0</v>
      </c>
      <c r="AY100" s="100">
        <f>'D1.4.h - Silnoproudá elek...'!J36</f>
        <v>0</v>
      </c>
      <c r="AZ100" s="100">
        <f>'D1.4.h - Silnoproudá elek...'!F33</f>
        <v>0</v>
      </c>
      <c r="BA100" s="100">
        <f>'D1.4.h - Silnoproudá elek...'!F34</f>
        <v>0</v>
      </c>
      <c r="BB100" s="100">
        <f>'D1.4.h - Silnoproudá elek...'!F35</f>
        <v>0</v>
      </c>
      <c r="BC100" s="100">
        <f>'D1.4.h - Silnoproudá elek...'!F36</f>
        <v>0</v>
      </c>
      <c r="BD100" s="102">
        <f>'D1.4.h - Silnoproudá elek...'!F37</f>
        <v>0</v>
      </c>
      <c r="BT100" s="103" t="s">
        <v>85</v>
      </c>
      <c r="BV100" s="103" t="s">
        <v>79</v>
      </c>
      <c r="BW100" s="103" t="s">
        <v>102</v>
      </c>
      <c r="BX100" s="103" t="s">
        <v>5</v>
      </c>
      <c r="CL100" s="103" t="s">
        <v>1</v>
      </c>
      <c r="CM100" s="103" t="s">
        <v>87</v>
      </c>
    </row>
    <row r="101" spans="1:91" s="7" customFormat="1" ht="16.5" customHeight="1">
      <c r="A101" s="93" t="s">
        <v>81</v>
      </c>
      <c r="B101" s="94"/>
      <c r="C101" s="95"/>
      <c r="D101" s="273" t="s">
        <v>103</v>
      </c>
      <c r="E101" s="273"/>
      <c r="F101" s="273"/>
      <c r="G101" s="273"/>
      <c r="H101" s="273"/>
      <c r="I101" s="96"/>
      <c r="J101" s="273" t="s">
        <v>104</v>
      </c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273"/>
      <c r="AG101" s="274">
        <f>'D0.0 - Příprava území, VRN'!J30</f>
        <v>0</v>
      </c>
      <c r="AH101" s="275"/>
      <c r="AI101" s="275"/>
      <c r="AJ101" s="275"/>
      <c r="AK101" s="275"/>
      <c r="AL101" s="275"/>
      <c r="AM101" s="275"/>
      <c r="AN101" s="274">
        <f t="shared" si="0"/>
        <v>0</v>
      </c>
      <c r="AO101" s="275"/>
      <c r="AP101" s="275"/>
      <c r="AQ101" s="97" t="s">
        <v>84</v>
      </c>
      <c r="AR101" s="98"/>
      <c r="AS101" s="104">
        <v>0</v>
      </c>
      <c r="AT101" s="105">
        <f t="shared" si="1"/>
        <v>0</v>
      </c>
      <c r="AU101" s="106">
        <f>'D0.0 - Příprava území, VRN'!P122</f>
        <v>0</v>
      </c>
      <c r="AV101" s="105">
        <f>'D0.0 - Příprava území, VRN'!J33</f>
        <v>0</v>
      </c>
      <c r="AW101" s="105">
        <f>'D0.0 - Příprava území, VRN'!J34</f>
        <v>0</v>
      </c>
      <c r="AX101" s="105">
        <f>'D0.0 - Příprava území, VRN'!J35</f>
        <v>0</v>
      </c>
      <c r="AY101" s="105">
        <f>'D0.0 - Příprava území, VRN'!J36</f>
        <v>0</v>
      </c>
      <c r="AZ101" s="105">
        <f>'D0.0 - Příprava území, VRN'!F33</f>
        <v>0</v>
      </c>
      <c r="BA101" s="105">
        <f>'D0.0 - Příprava území, VRN'!F34</f>
        <v>0</v>
      </c>
      <c r="BB101" s="105">
        <f>'D0.0 - Příprava území, VRN'!F35</f>
        <v>0</v>
      </c>
      <c r="BC101" s="105">
        <f>'D0.0 - Příprava území, VRN'!F36</f>
        <v>0</v>
      </c>
      <c r="BD101" s="107">
        <f>'D0.0 - Příprava území, VRN'!F37</f>
        <v>0</v>
      </c>
      <c r="BT101" s="103" t="s">
        <v>85</v>
      </c>
      <c r="BV101" s="103" t="s">
        <v>79</v>
      </c>
      <c r="BW101" s="103" t="s">
        <v>105</v>
      </c>
      <c r="BX101" s="103" t="s">
        <v>5</v>
      </c>
      <c r="CL101" s="103" t="s">
        <v>19</v>
      </c>
      <c r="CM101" s="103" t="s">
        <v>87</v>
      </c>
    </row>
    <row r="102" spans="1:91" s="2" customFormat="1" ht="30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9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91" s="2" customFormat="1" ht="6.95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39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</sheetData>
  <sheetProtection algorithmName="SHA-512" hashValue="RQPfylOKjgU4n1c4bD2XphX7xRn9UbYrh92O39++FcyFK6ZiL9mqAPJzt20RBi/2MlMOLcOctZTbC5ypgIzi4Q==" saltValue="s+ZJIZBbZlMTwhBa4gODZUS/oHvitkq21XzZwWpGU4RUzzBKCRFesWO2EFQbA3mjJvJyUXlgUrYSeM/bJVYfig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D1.1. - Architektonicko s...'!C2" display="/" xr:uid="{00000000-0004-0000-0000-000000000000}"/>
    <hyperlink ref="A96" location="'D1.4.a - Zdravotechnické ...'!C2" display="/" xr:uid="{00000000-0004-0000-0000-000001000000}"/>
    <hyperlink ref="A97" location="'D1.4.c - Vzduchotechnika'!C2" display="/" xr:uid="{00000000-0004-0000-0000-000002000000}"/>
    <hyperlink ref="A98" location="'D1.4.d - Vytápění'!C2" display="/" xr:uid="{00000000-0004-0000-0000-000003000000}"/>
    <hyperlink ref="A99" location="'D1.4.g - Slaboproudé elek...'!C2" display="/" xr:uid="{00000000-0004-0000-0000-000004000000}"/>
    <hyperlink ref="A100" location="'D1.4.h - Silnoproudá elek...'!C2" display="/" xr:uid="{00000000-0004-0000-0000-000005000000}"/>
    <hyperlink ref="A101" location="'D0.0 - Příprava území, VRN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023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86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učeben_REV2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108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19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109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ROUND(J143,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ROUND((SUM(BE143:BE1022)),  2)</f>
        <v>0</v>
      </c>
      <c r="G33" s="34"/>
      <c r="H33" s="34"/>
      <c r="I33" s="124">
        <v>0.21</v>
      </c>
      <c r="J33" s="123">
        <f>ROUND(((SUM(BE143:BE1022))*I33),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ROUND((SUM(BF143:BF1022)),  2)</f>
        <v>0</v>
      </c>
      <c r="G34" s="34"/>
      <c r="H34" s="34"/>
      <c r="I34" s="124">
        <v>0.12</v>
      </c>
      <c r="J34" s="123">
        <f>ROUND(((SUM(BF143:BF1022))*I34),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ROUND((SUM(BG143:BG1022)),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ROUND((SUM(BH143:BH1022)),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ROUND((SUM(BI143:BI1022)),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učeben_REV2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D1.1. - Architektonicko stavební část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Aleš Řada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J143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2:12" s="9" customFormat="1" ht="24.95" customHeight="1">
      <c r="B97" s="147"/>
      <c r="C97" s="148"/>
      <c r="D97" s="149" t="s">
        <v>115</v>
      </c>
      <c r="E97" s="150"/>
      <c r="F97" s="150"/>
      <c r="G97" s="150"/>
      <c r="H97" s="150"/>
      <c r="I97" s="150"/>
      <c r="J97" s="151">
        <f>J144</f>
        <v>0</v>
      </c>
      <c r="K97" s="148"/>
      <c r="L97" s="152"/>
    </row>
    <row r="98" spans="2:12" s="10" customFormat="1" ht="19.899999999999999" customHeight="1">
      <c r="B98" s="153"/>
      <c r="C98" s="154"/>
      <c r="D98" s="155" t="s">
        <v>116</v>
      </c>
      <c r="E98" s="156"/>
      <c r="F98" s="156"/>
      <c r="G98" s="156"/>
      <c r="H98" s="156"/>
      <c r="I98" s="156"/>
      <c r="J98" s="157">
        <f>J145</f>
        <v>0</v>
      </c>
      <c r="K98" s="154"/>
      <c r="L98" s="158"/>
    </row>
    <row r="99" spans="2:12" s="10" customFormat="1" ht="19.899999999999999" customHeight="1">
      <c r="B99" s="153"/>
      <c r="C99" s="154"/>
      <c r="D99" s="155" t="s">
        <v>117</v>
      </c>
      <c r="E99" s="156"/>
      <c r="F99" s="156"/>
      <c r="G99" s="156"/>
      <c r="H99" s="156"/>
      <c r="I99" s="156"/>
      <c r="J99" s="157">
        <f>J194</f>
        <v>0</v>
      </c>
      <c r="K99" s="154"/>
      <c r="L99" s="158"/>
    </row>
    <row r="100" spans="2:12" s="10" customFormat="1" ht="19.899999999999999" customHeight="1">
      <c r="B100" s="153"/>
      <c r="C100" s="154"/>
      <c r="D100" s="155" t="s">
        <v>118</v>
      </c>
      <c r="E100" s="156"/>
      <c r="F100" s="156"/>
      <c r="G100" s="156"/>
      <c r="H100" s="156"/>
      <c r="I100" s="156"/>
      <c r="J100" s="157">
        <f>J244</f>
        <v>0</v>
      </c>
      <c r="K100" s="154"/>
      <c r="L100" s="158"/>
    </row>
    <row r="101" spans="2:12" s="10" customFormat="1" ht="19.899999999999999" customHeight="1">
      <c r="B101" s="153"/>
      <c r="C101" s="154"/>
      <c r="D101" s="155" t="s">
        <v>119</v>
      </c>
      <c r="E101" s="156"/>
      <c r="F101" s="156"/>
      <c r="G101" s="156"/>
      <c r="H101" s="156"/>
      <c r="I101" s="156"/>
      <c r="J101" s="157">
        <f>J340</f>
        <v>0</v>
      </c>
      <c r="K101" s="154"/>
      <c r="L101" s="158"/>
    </row>
    <row r="102" spans="2:12" s="10" customFormat="1" ht="19.899999999999999" customHeight="1">
      <c r="B102" s="153"/>
      <c r="C102" s="154"/>
      <c r="D102" s="155" t="s">
        <v>120</v>
      </c>
      <c r="E102" s="156"/>
      <c r="F102" s="156"/>
      <c r="G102" s="156"/>
      <c r="H102" s="156"/>
      <c r="I102" s="156"/>
      <c r="J102" s="157">
        <f>J397</f>
        <v>0</v>
      </c>
      <c r="K102" s="154"/>
      <c r="L102" s="158"/>
    </row>
    <row r="103" spans="2:12" s="10" customFormat="1" ht="19.899999999999999" customHeight="1">
      <c r="B103" s="153"/>
      <c r="C103" s="154"/>
      <c r="D103" s="155" t="s">
        <v>121</v>
      </c>
      <c r="E103" s="156"/>
      <c r="F103" s="156"/>
      <c r="G103" s="156"/>
      <c r="H103" s="156"/>
      <c r="I103" s="156"/>
      <c r="J103" s="157">
        <f>J415</f>
        <v>0</v>
      </c>
      <c r="K103" s="154"/>
      <c r="L103" s="158"/>
    </row>
    <row r="104" spans="2:12" s="10" customFormat="1" ht="19.899999999999999" customHeight="1">
      <c r="B104" s="153"/>
      <c r="C104" s="154"/>
      <c r="D104" s="155" t="s">
        <v>122</v>
      </c>
      <c r="E104" s="156"/>
      <c r="F104" s="156"/>
      <c r="G104" s="156"/>
      <c r="H104" s="156"/>
      <c r="I104" s="156"/>
      <c r="J104" s="157">
        <f>J527</f>
        <v>0</v>
      </c>
      <c r="K104" s="154"/>
      <c r="L104" s="158"/>
    </row>
    <row r="105" spans="2:12" s="10" customFormat="1" ht="19.899999999999999" customHeight="1">
      <c r="B105" s="153"/>
      <c r="C105" s="154"/>
      <c r="D105" s="155" t="s">
        <v>123</v>
      </c>
      <c r="E105" s="156"/>
      <c r="F105" s="156"/>
      <c r="G105" s="156"/>
      <c r="H105" s="156"/>
      <c r="I105" s="156"/>
      <c r="J105" s="157">
        <f>J576</f>
        <v>0</v>
      </c>
      <c r="K105" s="154"/>
      <c r="L105" s="158"/>
    </row>
    <row r="106" spans="2:12" s="10" customFormat="1" ht="19.899999999999999" customHeight="1">
      <c r="B106" s="153"/>
      <c r="C106" s="154"/>
      <c r="D106" s="155" t="s">
        <v>124</v>
      </c>
      <c r="E106" s="156"/>
      <c r="F106" s="156"/>
      <c r="G106" s="156"/>
      <c r="H106" s="156"/>
      <c r="I106" s="156"/>
      <c r="J106" s="157">
        <f>J579</f>
        <v>0</v>
      </c>
      <c r="K106" s="154"/>
      <c r="L106" s="158"/>
    </row>
    <row r="107" spans="2:12" s="9" customFormat="1" ht="24.95" customHeight="1">
      <c r="B107" s="147"/>
      <c r="C107" s="148"/>
      <c r="D107" s="149" t="s">
        <v>125</v>
      </c>
      <c r="E107" s="150"/>
      <c r="F107" s="150"/>
      <c r="G107" s="150"/>
      <c r="H107" s="150"/>
      <c r="I107" s="150"/>
      <c r="J107" s="151">
        <f>J581</f>
        <v>0</v>
      </c>
      <c r="K107" s="148"/>
      <c r="L107" s="152"/>
    </row>
    <row r="108" spans="2:12" s="10" customFormat="1" ht="19.899999999999999" customHeight="1">
      <c r="B108" s="153"/>
      <c r="C108" s="154"/>
      <c r="D108" s="155" t="s">
        <v>126</v>
      </c>
      <c r="E108" s="156"/>
      <c r="F108" s="156"/>
      <c r="G108" s="156"/>
      <c r="H108" s="156"/>
      <c r="I108" s="156"/>
      <c r="J108" s="157">
        <f>J582</f>
        <v>0</v>
      </c>
      <c r="K108" s="154"/>
      <c r="L108" s="158"/>
    </row>
    <row r="109" spans="2:12" s="10" customFormat="1" ht="19.899999999999999" customHeight="1">
      <c r="B109" s="153"/>
      <c r="C109" s="154"/>
      <c r="D109" s="155" t="s">
        <v>127</v>
      </c>
      <c r="E109" s="156"/>
      <c r="F109" s="156"/>
      <c r="G109" s="156"/>
      <c r="H109" s="156"/>
      <c r="I109" s="156"/>
      <c r="J109" s="157">
        <f>J615</f>
        <v>0</v>
      </c>
      <c r="K109" s="154"/>
      <c r="L109" s="158"/>
    </row>
    <row r="110" spans="2:12" s="10" customFormat="1" ht="19.899999999999999" customHeight="1">
      <c r="B110" s="153"/>
      <c r="C110" s="154"/>
      <c r="D110" s="155" t="s">
        <v>128</v>
      </c>
      <c r="E110" s="156"/>
      <c r="F110" s="156"/>
      <c r="G110" s="156"/>
      <c r="H110" s="156"/>
      <c r="I110" s="156"/>
      <c r="J110" s="157">
        <f>J652</f>
        <v>0</v>
      </c>
      <c r="K110" s="154"/>
      <c r="L110" s="158"/>
    </row>
    <row r="111" spans="2:12" s="10" customFormat="1" ht="19.899999999999999" customHeight="1">
      <c r="B111" s="153"/>
      <c r="C111" s="154"/>
      <c r="D111" s="155" t="s">
        <v>129</v>
      </c>
      <c r="E111" s="156"/>
      <c r="F111" s="156"/>
      <c r="G111" s="156"/>
      <c r="H111" s="156"/>
      <c r="I111" s="156"/>
      <c r="J111" s="157">
        <f>J705</f>
        <v>0</v>
      </c>
      <c r="K111" s="154"/>
      <c r="L111" s="158"/>
    </row>
    <row r="112" spans="2:12" s="10" customFormat="1" ht="19.899999999999999" customHeight="1">
      <c r="B112" s="153"/>
      <c r="C112" s="154"/>
      <c r="D112" s="155" t="s">
        <v>130</v>
      </c>
      <c r="E112" s="156"/>
      <c r="F112" s="156"/>
      <c r="G112" s="156"/>
      <c r="H112" s="156"/>
      <c r="I112" s="156"/>
      <c r="J112" s="157">
        <f>J718</f>
        <v>0</v>
      </c>
      <c r="K112" s="154"/>
      <c r="L112" s="158"/>
    </row>
    <row r="113" spans="1:31" s="10" customFormat="1" ht="19.899999999999999" customHeight="1">
      <c r="B113" s="153"/>
      <c r="C113" s="154"/>
      <c r="D113" s="155" t="s">
        <v>131</v>
      </c>
      <c r="E113" s="156"/>
      <c r="F113" s="156"/>
      <c r="G113" s="156"/>
      <c r="H113" s="156"/>
      <c r="I113" s="156"/>
      <c r="J113" s="157">
        <f>J721</f>
        <v>0</v>
      </c>
      <c r="K113" s="154"/>
      <c r="L113" s="158"/>
    </row>
    <row r="114" spans="1:31" s="10" customFormat="1" ht="19.899999999999999" customHeight="1">
      <c r="B114" s="153"/>
      <c r="C114" s="154"/>
      <c r="D114" s="155" t="s">
        <v>132</v>
      </c>
      <c r="E114" s="156"/>
      <c r="F114" s="156"/>
      <c r="G114" s="156"/>
      <c r="H114" s="156"/>
      <c r="I114" s="156"/>
      <c r="J114" s="157">
        <f>J757</f>
        <v>0</v>
      </c>
      <c r="K114" s="154"/>
      <c r="L114" s="158"/>
    </row>
    <row r="115" spans="1:31" s="10" customFormat="1" ht="19.899999999999999" customHeight="1">
      <c r="B115" s="153"/>
      <c r="C115" s="154"/>
      <c r="D115" s="155" t="s">
        <v>133</v>
      </c>
      <c r="E115" s="156"/>
      <c r="F115" s="156"/>
      <c r="G115" s="156"/>
      <c r="H115" s="156"/>
      <c r="I115" s="156"/>
      <c r="J115" s="157">
        <f>J795</f>
        <v>0</v>
      </c>
      <c r="K115" s="154"/>
      <c r="L115" s="158"/>
    </row>
    <row r="116" spans="1:31" s="10" customFormat="1" ht="19.899999999999999" customHeight="1">
      <c r="B116" s="153"/>
      <c r="C116" s="154"/>
      <c r="D116" s="155" t="s">
        <v>134</v>
      </c>
      <c r="E116" s="156"/>
      <c r="F116" s="156"/>
      <c r="G116" s="156"/>
      <c r="H116" s="156"/>
      <c r="I116" s="156"/>
      <c r="J116" s="157">
        <f>J810</f>
        <v>0</v>
      </c>
      <c r="K116" s="154"/>
      <c r="L116" s="158"/>
    </row>
    <row r="117" spans="1:31" s="10" customFormat="1" ht="19.899999999999999" customHeight="1">
      <c r="B117" s="153"/>
      <c r="C117" s="154"/>
      <c r="D117" s="155" t="s">
        <v>135</v>
      </c>
      <c r="E117" s="156"/>
      <c r="F117" s="156"/>
      <c r="G117" s="156"/>
      <c r="H117" s="156"/>
      <c r="I117" s="156"/>
      <c r="J117" s="157">
        <f>J838</f>
        <v>0</v>
      </c>
      <c r="K117" s="154"/>
      <c r="L117" s="158"/>
    </row>
    <row r="118" spans="1:31" s="10" customFormat="1" ht="19.899999999999999" customHeight="1">
      <c r="B118" s="153"/>
      <c r="C118" s="154"/>
      <c r="D118" s="155" t="s">
        <v>136</v>
      </c>
      <c r="E118" s="156"/>
      <c r="F118" s="156"/>
      <c r="G118" s="156"/>
      <c r="H118" s="156"/>
      <c r="I118" s="156"/>
      <c r="J118" s="157">
        <f>J854</f>
        <v>0</v>
      </c>
      <c r="K118" s="154"/>
      <c r="L118" s="158"/>
    </row>
    <row r="119" spans="1:31" s="10" customFormat="1" ht="19.899999999999999" customHeight="1">
      <c r="B119" s="153"/>
      <c r="C119" s="154"/>
      <c r="D119" s="155" t="s">
        <v>137</v>
      </c>
      <c r="E119" s="156"/>
      <c r="F119" s="156"/>
      <c r="G119" s="156"/>
      <c r="H119" s="156"/>
      <c r="I119" s="156"/>
      <c r="J119" s="157">
        <f>J904</f>
        <v>0</v>
      </c>
      <c r="K119" s="154"/>
      <c r="L119" s="158"/>
    </row>
    <row r="120" spans="1:31" s="10" customFormat="1" ht="19.899999999999999" customHeight="1">
      <c r="B120" s="153"/>
      <c r="C120" s="154"/>
      <c r="D120" s="155" t="s">
        <v>138</v>
      </c>
      <c r="E120" s="156"/>
      <c r="F120" s="156"/>
      <c r="G120" s="156"/>
      <c r="H120" s="156"/>
      <c r="I120" s="156"/>
      <c r="J120" s="157">
        <f>J930</f>
        <v>0</v>
      </c>
      <c r="K120" s="154"/>
      <c r="L120" s="158"/>
    </row>
    <row r="121" spans="1:31" s="10" customFormat="1" ht="19.899999999999999" customHeight="1">
      <c r="B121" s="153"/>
      <c r="C121" s="154"/>
      <c r="D121" s="155" t="s">
        <v>139</v>
      </c>
      <c r="E121" s="156"/>
      <c r="F121" s="156"/>
      <c r="G121" s="156"/>
      <c r="H121" s="156"/>
      <c r="I121" s="156"/>
      <c r="J121" s="157">
        <f>J950</f>
        <v>0</v>
      </c>
      <c r="K121" s="154"/>
      <c r="L121" s="158"/>
    </row>
    <row r="122" spans="1:31" s="10" customFormat="1" ht="19.899999999999999" customHeight="1">
      <c r="B122" s="153"/>
      <c r="C122" s="154"/>
      <c r="D122" s="155" t="s">
        <v>140</v>
      </c>
      <c r="E122" s="156"/>
      <c r="F122" s="156"/>
      <c r="G122" s="156"/>
      <c r="H122" s="156"/>
      <c r="I122" s="156"/>
      <c r="J122" s="157">
        <f>J975</f>
        <v>0</v>
      </c>
      <c r="K122" s="154"/>
      <c r="L122" s="158"/>
    </row>
    <row r="123" spans="1:31" s="10" customFormat="1" ht="19.899999999999999" customHeight="1">
      <c r="B123" s="153"/>
      <c r="C123" s="154"/>
      <c r="D123" s="155" t="s">
        <v>141</v>
      </c>
      <c r="E123" s="156"/>
      <c r="F123" s="156"/>
      <c r="G123" s="156"/>
      <c r="H123" s="156"/>
      <c r="I123" s="156"/>
      <c r="J123" s="157">
        <f>J982</f>
        <v>0</v>
      </c>
      <c r="K123" s="154"/>
      <c r="L123" s="158"/>
    </row>
    <row r="124" spans="1:31" s="2" customFormat="1" ht="21.8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6.95" customHeight="1">
      <c r="A125" s="34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9" spans="1:63" s="2" customFormat="1" ht="6.95" customHeight="1">
      <c r="A129" s="34"/>
      <c r="B129" s="56"/>
      <c r="C129" s="57"/>
      <c r="D129" s="57"/>
      <c r="E129" s="57"/>
      <c r="F129" s="57"/>
      <c r="G129" s="57"/>
      <c r="H129" s="57"/>
      <c r="I129" s="57"/>
      <c r="J129" s="57"/>
      <c r="K129" s="57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3" s="2" customFormat="1" ht="24.95" customHeight="1">
      <c r="A130" s="34"/>
      <c r="B130" s="35"/>
      <c r="C130" s="23" t="s">
        <v>142</v>
      </c>
      <c r="D130" s="36"/>
      <c r="E130" s="36"/>
      <c r="F130" s="36"/>
      <c r="G130" s="36"/>
      <c r="H130" s="36"/>
      <c r="I130" s="36"/>
      <c r="J130" s="36"/>
      <c r="K130" s="36"/>
      <c r="L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3" s="2" customFormat="1" ht="6.95" customHeight="1">
      <c r="A131" s="34"/>
      <c r="B131" s="35"/>
      <c r="C131" s="36"/>
      <c r="D131" s="36"/>
      <c r="E131" s="36"/>
      <c r="F131" s="36"/>
      <c r="G131" s="36"/>
      <c r="H131" s="36"/>
      <c r="I131" s="36"/>
      <c r="J131" s="36"/>
      <c r="K131" s="36"/>
      <c r="L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3" s="2" customFormat="1" ht="12" customHeight="1">
      <c r="A132" s="34"/>
      <c r="B132" s="35"/>
      <c r="C132" s="29" t="s">
        <v>16</v>
      </c>
      <c r="D132" s="36"/>
      <c r="E132" s="36"/>
      <c r="F132" s="36"/>
      <c r="G132" s="36"/>
      <c r="H132" s="36"/>
      <c r="I132" s="36"/>
      <c r="J132" s="36"/>
      <c r="K132" s="36"/>
      <c r="L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3" s="2" customFormat="1" ht="16.5" customHeight="1">
      <c r="A133" s="34"/>
      <c r="B133" s="35"/>
      <c r="C133" s="36"/>
      <c r="D133" s="36"/>
      <c r="E133" s="305" t="str">
        <f>E7</f>
        <v>Základní škola Tuklaty – Přístavba tělocvičny a učeben_REV2</v>
      </c>
      <c r="F133" s="306"/>
      <c r="G133" s="306"/>
      <c r="H133" s="306"/>
      <c r="I133" s="36"/>
      <c r="J133" s="36"/>
      <c r="K133" s="36"/>
      <c r="L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3" s="2" customFormat="1" ht="12" customHeight="1">
      <c r="A134" s="34"/>
      <c r="B134" s="35"/>
      <c r="C134" s="29" t="s">
        <v>107</v>
      </c>
      <c r="D134" s="36"/>
      <c r="E134" s="36"/>
      <c r="F134" s="36"/>
      <c r="G134" s="36"/>
      <c r="H134" s="36"/>
      <c r="I134" s="36"/>
      <c r="J134" s="36"/>
      <c r="K134" s="36"/>
      <c r="L134" s="51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3" s="2" customFormat="1" ht="16.5" customHeight="1">
      <c r="A135" s="34"/>
      <c r="B135" s="35"/>
      <c r="C135" s="36"/>
      <c r="D135" s="36"/>
      <c r="E135" s="257" t="str">
        <f>E9</f>
        <v>D1.1. - Architektonicko stavební část</v>
      </c>
      <c r="F135" s="307"/>
      <c r="G135" s="307"/>
      <c r="H135" s="307"/>
      <c r="I135" s="36"/>
      <c r="J135" s="36"/>
      <c r="K135" s="36"/>
      <c r="L135" s="51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3" s="2" customFormat="1" ht="6.95" customHeight="1">
      <c r="A136" s="34"/>
      <c r="B136" s="35"/>
      <c r="C136" s="36"/>
      <c r="D136" s="36"/>
      <c r="E136" s="36"/>
      <c r="F136" s="36"/>
      <c r="G136" s="36"/>
      <c r="H136" s="36"/>
      <c r="I136" s="36"/>
      <c r="J136" s="36"/>
      <c r="K136" s="36"/>
      <c r="L136" s="51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63" s="2" customFormat="1" ht="12" customHeight="1">
      <c r="A137" s="34"/>
      <c r="B137" s="35"/>
      <c r="C137" s="29" t="s">
        <v>21</v>
      </c>
      <c r="D137" s="36"/>
      <c r="E137" s="36"/>
      <c r="F137" s="27" t="str">
        <f>F12</f>
        <v xml:space="preserve"> </v>
      </c>
      <c r="G137" s="36"/>
      <c r="H137" s="36"/>
      <c r="I137" s="29" t="s">
        <v>23</v>
      </c>
      <c r="J137" s="66" t="str">
        <f>IF(J12="","",J12)</f>
        <v>23. 2. 2024</v>
      </c>
      <c r="K137" s="36"/>
      <c r="L137" s="51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63" s="2" customFormat="1" ht="6.95" customHeight="1">
      <c r="A138" s="34"/>
      <c r="B138" s="35"/>
      <c r="C138" s="36"/>
      <c r="D138" s="36"/>
      <c r="E138" s="36"/>
      <c r="F138" s="36"/>
      <c r="G138" s="36"/>
      <c r="H138" s="36"/>
      <c r="I138" s="36"/>
      <c r="J138" s="36"/>
      <c r="K138" s="36"/>
      <c r="L138" s="51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pans="1:63" s="2" customFormat="1" ht="15.2" customHeight="1">
      <c r="A139" s="34"/>
      <c r="B139" s="35"/>
      <c r="C139" s="29" t="s">
        <v>25</v>
      </c>
      <c r="D139" s="36"/>
      <c r="E139" s="36"/>
      <c r="F139" s="27" t="str">
        <f>E15</f>
        <v>Obec Tuklaty</v>
      </c>
      <c r="G139" s="36"/>
      <c r="H139" s="36"/>
      <c r="I139" s="29" t="s">
        <v>31</v>
      </c>
      <c r="J139" s="32" t="str">
        <f>E21</f>
        <v>INGARA s.r.o.</v>
      </c>
      <c r="K139" s="36"/>
      <c r="L139" s="51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pans="1:63" s="2" customFormat="1" ht="15.2" customHeight="1">
      <c r="A140" s="34"/>
      <c r="B140" s="35"/>
      <c r="C140" s="29" t="s">
        <v>29</v>
      </c>
      <c r="D140" s="36"/>
      <c r="E140" s="36"/>
      <c r="F140" s="27" t="str">
        <f>IF(E18="","",E18)</f>
        <v>Vyplň údaj</v>
      </c>
      <c r="G140" s="36"/>
      <c r="H140" s="36"/>
      <c r="I140" s="29" t="s">
        <v>35</v>
      </c>
      <c r="J140" s="32" t="str">
        <f>E24</f>
        <v>Ing. Aleš Řada</v>
      </c>
      <c r="K140" s="36"/>
      <c r="L140" s="51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pans="1:63" s="2" customFormat="1" ht="10.35" customHeight="1">
      <c r="A141" s="34"/>
      <c r="B141" s="35"/>
      <c r="C141" s="36"/>
      <c r="D141" s="36"/>
      <c r="E141" s="36"/>
      <c r="F141" s="36"/>
      <c r="G141" s="36"/>
      <c r="H141" s="36"/>
      <c r="I141" s="36"/>
      <c r="J141" s="36"/>
      <c r="K141" s="36"/>
      <c r="L141" s="51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pans="1:63" s="11" customFormat="1" ht="29.25" customHeight="1">
      <c r="A142" s="159"/>
      <c r="B142" s="160"/>
      <c r="C142" s="161" t="s">
        <v>143</v>
      </c>
      <c r="D142" s="162" t="s">
        <v>62</v>
      </c>
      <c r="E142" s="162" t="s">
        <v>58</v>
      </c>
      <c r="F142" s="162" t="s">
        <v>59</v>
      </c>
      <c r="G142" s="162" t="s">
        <v>144</v>
      </c>
      <c r="H142" s="162" t="s">
        <v>145</v>
      </c>
      <c r="I142" s="162" t="s">
        <v>146</v>
      </c>
      <c r="J142" s="163" t="s">
        <v>112</v>
      </c>
      <c r="K142" s="164" t="s">
        <v>147</v>
      </c>
      <c r="L142" s="165"/>
      <c r="M142" s="75" t="s">
        <v>1</v>
      </c>
      <c r="N142" s="76" t="s">
        <v>41</v>
      </c>
      <c r="O142" s="76" t="s">
        <v>148</v>
      </c>
      <c r="P142" s="76" t="s">
        <v>149</v>
      </c>
      <c r="Q142" s="76" t="s">
        <v>150</v>
      </c>
      <c r="R142" s="76" t="s">
        <v>151</v>
      </c>
      <c r="S142" s="76" t="s">
        <v>152</v>
      </c>
      <c r="T142" s="77" t="s">
        <v>153</v>
      </c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</row>
    <row r="143" spans="1:63" s="2" customFormat="1" ht="22.8" customHeight="1">
      <c r="A143" s="34"/>
      <c r="B143" s="35"/>
      <c r="C143" s="82" t="s">
        <v>154</v>
      </c>
      <c r="D143" s="36"/>
      <c r="E143" s="36"/>
      <c r="F143" s="36"/>
      <c r="G143" s="36"/>
      <c r="H143" s="36"/>
      <c r="I143" s="36"/>
      <c r="J143" s="166">
        <f>BK143</f>
        <v>0</v>
      </c>
      <c r="K143" s="36"/>
      <c r="L143" s="39"/>
      <c r="M143" s="78"/>
      <c r="N143" s="167"/>
      <c r="O143" s="79"/>
      <c r="P143" s="168">
        <f>P144+P581</f>
        <v>0</v>
      </c>
      <c r="Q143" s="79"/>
      <c r="R143" s="168">
        <f>R144+R581</f>
        <v>1406.3353941099997</v>
      </c>
      <c r="S143" s="79"/>
      <c r="T143" s="169">
        <f>T144+T581</f>
        <v>4.1536000000000008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76</v>
      </c>
      <c r="AU143" s="17" t="s">
        <v>114</v>
      </c>
      <c r="BK143" s="170">
        <f>BK144+BK581</f>
        <v>0</v>
      </c>
    </row>
    <row r="144" spans="1:63" s="12" customFormat="1" ht="25.9" customHeight="1">
      <c r="B144" s="171"/>
      <c r="C144" s="172"/>
      <c r="D144" s="173" t="s">
        <v>76</v>
      </c>
      <c r="E144" s="174" t="s">
        <v>155</v>
      </c>
      <c r="F144" s="174" t="s">
        <v>156</v>
      </c>
      <c r="G144" s="172"/>
      <c r="H144" s="172"/>
      <c r="I144" s="175"/>
      <c r="J144" s="176">
        <f>BK144</f>
        <v>0</v>
      </c>
      <c r="K144" s="172"/>
      <c r="L144" s="177"/>
      <c r="M144" s="178"/>
      <c r="N144" s="179"/>
      <c r="O144" s="179"/>
      <c r="P144" s="180">
        <f>P145+P194+P244+P340+P397+P415+P527+P576+P579</f>
        <v>0</v>
      </c>
      <c r="Q144" s="179"/>
      <c r="R144" s="180">
        <f>R145+R194+R244+R340+R397+R415+R527+R576+R579</f>
        <v>1344.0143254999998</v>
      </c>
      <c r="S144" s="179"/>
      <c r="T144" s="181">
        <f>T145+T194+T244+T340+T397+T415+T527+T576+T579</f>
        <v>4.1536000000000008</v>
      </c>
      <c r="AR144" s="182" t="s">
        <v>85</v>
      </c>
      <c r="AT144" s="183" t="s">
        <v>76</v>
      </c>
      <c r="AU144" s="183" t="s">
        <v>77</v>
      </c>
      <c r="AY144" s="182" t="s">
        <v>157</v>
      </c>
      <c r="BK144" s="184">
        <f>BK145+BK194+BK244+BK340+BK397+BK415+BK527+BK576+BK579</f>
        <v>0</v>
      </c>
    </row>
    <row r="145" spans="1:65" s="12" customFormat="1" ht="22.8" customHeight="1">
      <c r="B145" s="171"/>
      <c r="C145" s="172"/>
      <c r="D145" s="173" t="s">
        <v>76</v>
      </c>
      <c r="E145" s="185" t="s">
        <v>85</v>
      </c>
      <c r="F145" s="185" t="s">
        <v>158</v>
      </c>
      <c r="G145" s="172"/>
      <c r="H145" s="172"/>
      <c r="I145" s="175"/>
      <c r="J145" s="186">
        <f>BK145</f>
        <v>0</v>
      </c>
      <c r="K145" s="172"/>
      <c r="L145" s="177"/>
      <c r="M145" s="178"/>
      <c r="N145" s="179"/>
      <c r="O145" s="179"/>
      <c r="P145" s="180">
        <f>SUM(P146:P193)</f>
        <v>0</v>
      </c>
      <c r="Q145" s="179"/>
      <c r="R145" s="180">
        <f>SUM(R146:R193)</f>
        <v>0</v>
      </c>
      <c r="S145" s="179"/>
      <c r="T145" s="181">
        <f>SUM(T146:T193)</f>
        <v>0</v>
      </c>
      <c r="AR145" s="182" t="s">
        <v>85</v>
      </c>
      <c r="AT145" s="183" t="s">
        <v>76</v>
      </c>
      <c r="AU145" s="183" t="s">
        <v>85</v>
      </c>
      <c r="AY145" s="182" t="s">
        <v>157</v>
      </c>
      <c r="BK145" s="184">
        <f>SUM(BK146:BK193)</f>
        <v>0</v>
      </c>
    </row>
    <row r="146" spans="1:65" s="2" customFormat="1" ht="33" customHeight="1">
      <c r="A146" s="34"/>
      <c r="B146" s="35"/>
      <c r="C146" s="187" t="s">
        <v>85</v>
      </c>
      <c r="D146" s="187" t="s">
        <v>159</v>
      </c>
      <c r="E146" s="188" t="s">
        <v>160</v>
      </c>
      <c r="F146" s="189" t="s">
        <v>161</v>
      </c>
      <c r="G146" s="190" t="s">
        <v>162</v>
      </c>
      <c r="H146" s="191">
        <v>1</v>
      </c>
      <c r="I146" s="192"/>
      <c r="J146" s="193">
        <f>ROUND(I146*H146,2)</f>
        <v>0</v>
      </c>
      <c r="K146" s="194"/>
      <c r="L146" s="39"/>
      <c r="M146" s="195" t="s">
        <v>1</v>
      </c>
      <c r="N146" s="196" t="s">
        <v>42</v>
      </c>
      <c r="O146" s="71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163</v>
      </c>
      <c r="AT146" s="199" t="s">
        <v>159</v>
      </c>
      <c r="AU146" s="199" t="s">
        <v>87</v>
      </c>
      <c r="AY146" s="17" t="s">
        <v>157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7" t="s">
        <v>85</v>
      </c>
      <c r="BK146" s="200">
        <f>ROUND(I146*H146,2)</f>
        <v>0</v>
      </c>
      <c r="BL146" s="17" t="s">
        <v>163</v>
      </c>
      <c r="BM146" s="199" t="s">
        <v>164</v>
      </c>
    </row>
    <row r="147" spans="1:65" s="2" customFormat="1" ht="24.2" customHeight="1">
      <c r="A147" s="34"/>
      <c r="B147" s="35"/>
      <c r="C147" s="187" t="s">
        <v>87</v>
      </c>
      <c r="D147" s="187" t="s">
        <v>159</v>
      </c>
      <c r="E147" s="188" t="s">
        <v>165</v>
      </c>
      <c r="F147" s="189" t="s">
        <v>166</v>
      </c>
      <c r="G147" s="190" t="s">
        <v>162</v>
      </c>
      <c r="H147" s="191">
        <v>1</v>
      </c>
      <c r="I147" s="192"/>
      <c r="J147" s="193">
        <f>ROUND(I147*H147,2)</f>
        <v>0</v>
      </c>
      <c r="K147" s="194"/>
      <c r="L147" s="39"/>
      <c r="M147" s="195" t="s">
        <v>1</v>
      </c>
      <c r="N147" s="196" t="s">
        <v>42</v>
      </c>
      <c r="O147" s="71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163</v>
      </c>
      <c r="AT147" s="199" t="s">
        <v>159</v>
      </c>
      <c r="AU147" s="199" t="s">
        <v>87</v>
      </c>
      <c r="AY147" s="17" t="s">
        <v>157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7" t="s">
        <v>85</v>
      </c>
      <c r="BK147" s="200">
        <f>ROUND(I147*H147,2)</f>
        <v>0</v>
      </c>
      <c r="BL147" s="17" t="s">
        <v>163</v>
      </c>
      <c r="BM147" s="199" t="s">
        <v>167</v>
      </c>
    </row>
    <row r="148" spans="1:65" s="2" customFormat="1" ht="24.2" customHeight="1">
      <c r="A148" s="34"/>
      <c r="B148" s="35"/>
      <c r="C148" s="187" t="s">
        <v>168</v>
      </c>
      <c r="D148" s="187" t="s">
        <v>159</v>
      </c>
      <c r="E148" s="188" t="s">
        <v>169</v>
      </c>
      <c r="F148" s="189" t="s">
        <v>170</v>
      </c>
      <c r="G148" s="190" t="s">
        <v>171</v>
      </c>
      <c r="H148" s="191">
        <v>837.33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87</v>
      </c>
      <c r="AY148" s="17" t="s">
        <v>157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85</v>
      </c>
      <c r="BK148" s="200">
        <f>ROUND(I148*H148,2)</f>
        <v>0</v>
      </c>
      <c r="BL148" s="17" t="s">
        <v>163</v>
      </c>
      <c r="BM148" s="199" t="s">
        <v>172</v>
      </c>
    </row>
    <row r="149" spans="1:65" s="13" customFormat="1" ht="10.15">
      <c r="B149" s="201"/>
      <c r="C149" s="202"/>
      <c r="D149" s="203" t="s">
        <v>173</v>
      </c>
      <c r="E149" s="204" t="s">
        <v>1</v>
      </c>
      <c r="F149" s="205" t="s">
        <v>174</v>
      </c>
      <c r="G149" s="202"/>
      <c r="H149" s="206">
        <v>190.19</v>
      </c>
      <c r="I149" s="207"/>
      <c r="J149" s="202"/>
      <c r="K149" s="202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173</v>
      </c>
      <c r="AU149" s="212" t="s">
        <v>87</v>
      </c>
      <c r="AV149" s="13" t="s">
        <v>87</v>
      </c>
      <c r="AW149" s="13" t="s">
        <v>34</v>
      </c>
      <c r="AX149" s="13" t="s">
        <v>77</v>
      </c>
      <c r="AY149" s="212" t="s">
        <v>157</v>
      </c>
    </row>
    <row r="150" spans="1:65" s="13" customFormat="1" ht="10.15">
      <c r="B150" s="201"/>
      <c r="C150" s="202"/>
      <c r="D150" s="203" t="s">
        <v>173</v>
      </c>
      <c r="E150" s="204" t="s">
        <v>1</v>
      </c>
      <c r="F150" s="205" t="s">
        <v>175</v>
      </c>
      <c r="G150" s="202"/>
      <c r="H150" s="206">
        <v>385.14</v>
      </c>
      <c r="I150" s="207"/>
      <c r="J150" s="202"/>
      <c r="K150" s="202"/>
      <c r="L150" s="208"/>
      <c r="M150" s="209"/>
      <c r="N150" s="210"/>
      <c r="O150" s="210"/>
      <c r="P150" s="210"/>
      <c r="Q150" s="210"/>
      <c r="R150" s="210"/>
      <c r="S150" s="210"/>
      <c r="T150" s="211"/>
      <c r="AT150" s="212" t="s">
        <v>173</v>
      </c>
      <c r="AU150" s="212" t="s">
        <v>87</v>
      </c>
      <c r="AV150" s="13" t="s">
        <v>87</v>
      </c>
      <c r="AW150" s="13" t="s">
        <v>34</v>
      </c>
      <c r="AX150" s="13" t="s">
        <v>77</v>
      </c>
      <c r="AY150" s="212" t="s">
        <v>157</v>
      </c>
    </row>
    <row r="151" spans="1:65" s="13" customFormat="1" ht="10.15">
      <c r="B151" s="201"/>
      <c r="C151" s="202"/>
      <c r="D151" s="203" t="s">
        <v>173</v>
      </c>
      <c r="E151" s="204" t="s">
        <v>1</v>
      </c>
      <c r="F151" s="205" t="s">
        <v>176</v>
      </c>
      <c r="G151" s="202"/>
      <c r="H151" s="206">
        <v>219</v>
      </c>
      <c r="I151" s="207"/>
      <c r="J151" s="202"/>
      <c r="K151" s="202"/>
      <c r="L151" s="208"/>
      <c r="M151" s="209"/>
      <c r="N151" s="210"/>
      <c r="O151" s="210"/>
      <c r="P151" s="210"/>
      <c r="Q151" s="210"/>
      <c r="R151" s="210"/>
      <c r="S151" s="210"/>
      <c r="T151" s="211"/>
      <c r="AT151" s="212" t="s">
        <v>173</v>
      </c>
      <c r="AU151" s="212" t="s">
        <v>87</v>
      </c>
      <c r="AV151" s="13" t="s">
        <v>87</v>
      </c>
      <c r="AW151" s="13" t="s">
        <v>34</v>
      </c>
      <c r="AX151" s="13" t="s">
        <v>77</v>
      </c>
      <c r="AY151" s="212" t="s">
        <v>157</v>
      </c>
    </row>
    <row r="152" spans="1:65" s="13" customFormat="1" ht="10.15">
      <c r="B152" s="201"/>
      <c r="C152" s="202"/>
      <c r="D152" s="203" t="s">
        <v>173</v>
      </c>
      <c r="E152" s="204" t="s">
        <v>1</v>
      </c>
      <c r="F152" s="205" t="s">
        <v>177</v>
      </c>
      <c r="G152" s="202"/>
      <c r="H152" s="206">
        <v>43</v>
      </c>
      <c r="I152" s="207"/>
      <c r="J152" s="202"/>
      <c r="K152" s="202"/>
      <c r="L152" s="208"/>
      <c r="M152" s="209"/>
      <c r="N152" s="210"/>
      <c r="O152" s="210"/>
      <c r="P152" s="210"/>
      <c r="Q152" s="210"/>
      <c r="R152" s="210"/>
      <c r="S152" s="210"/>
      <c r="T152" s="211"/>
      <c r="AT152" s="212" t="s">
        <v>173</v>
      </c>
      <c r="AU152" s="212" t="s">
        <v>87</v>
      </c>
      <c r="AV152" s="13" t="s">
        <v>87</v>
      </c>
      <c r="AW152" s="13" t="s">
        <v>34</v>
      </c>
      <c r="AX152" s="13" t="s">
        <v>77</v>
      </c>
      <c r="AY152" s="212" t="s">
        <v>157</v>
      </c>
    </row>
    <row r="153" spans="1:65" s="14" customFormat="1" ht="10.15">
      <c r="B153" s="213"/>
      <c r="C153" s="214"/>
      <c r="D153" s="203" t="s">
        <v>173</v>
      </c>
      <c r="E153" s="215" t="s">
        <v>1</v>
      </c>
      <c r="F153" s="216" t="s">
        <v>178</v>
      </c>
      <c r="G153" s="214"/>
      <c r="H153" s="217">
        <v>837.33</v>
      </c>
      <c r="I153" s="218"/>
      <c r="J153" s="214"/>
      <c r="K153" s="214"/>
      <c r="L153" s="219"/>
      <c r="M153" s="220"/>
      <c r="N153" s="221"/>
      <c r="O153" s="221"/>
      <c r="P153" s="221"/>
      <c r="Q153" s="221"/>
      <c r="R153" s="221"/>
      <c r="S153" s="221"/>
      <c r="T153" s="222"/>
      <c r="AT153" s="223" t="s">
        <v>173</v>
      </c>
      <c r="AU153" s="223" t="s">
        <v>87</v>
      </c>
      <c r="AV153" s="14" t="s">
        <v>163</v>
      </c>
      <c r="AW153" s="14" t="s">
        <v>4</v>
      </c>
      <c r="AX153" s="14" t="s">
        <v>85</v>
      </c>
      <c r="AY153" s="223" t="s">
        <v>157</v>
      </c>
    </row>
    <row r="154" spans="1:65" s="2" customFormat="1" ht="33" customHeight="1">
      <c r="A154" s="34"/>
      <c r="B154" s="35"/>
      <c r="C154" s="187" t="s">
        <v>163</v>
      </c>
      <c r="D154" s="187" t="s">
        <v>159</v>
      </c>
      <c r="E154" s="188" t="s">
        <v>179</v>
      </c>
      <c r="F154" s="189" t="s">
        <v>180</v>
      </c>
      <c r="G154" s="190" t="s">
        <v>181</v>
      </c>
      <c r="H154" s="191">
        <v>1507.46</v>
      </c>
      <c r="I154" s="192"/>
      <c r="J154" s="193">
        <f>ROUND(I154*H154,2)</f>
        <v>0</v>
      </c>
      <c r="K154" s="194"/>
      <c r="L154" s="39"/>
      <c r="M154" s="195" t="s">
        <v>1</v>
      </c>
      <c r="N154" s="196" t="s">
        <v>42</v>
      </c>
      <c r="O154" s="71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163</v>
      </c>
      <c r="AT154" s="199" t="s">
        <v>159</v>
      </c>
      <c r="AU154" s="199" t="s">
        <v>87</v>
      </c>
      <c r="AY154" s="17" t="s">
        <v>157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7" t="s">
        <v>85</v>
      </c>
      <c r="BK154" s="200">
        <f>ROUND(I154*H154,2)</f>
        <v>0</v>
      </c>
      <c r="BL154" s="17" t="s">
        <v>163</v>
      </c>
      <c r="BM154" s="199" t="s">
        <v>182</v>
      </c>
    </row>
    <row r="155" spans="1:65" s="15" customFormat="1" ht="10.15">
      <c r="B155" s="224"/>
      <c r="C155" s="225"/>
      <c r="D155" s="203" t="s">
        <v>173</v>
      </c>
      <c r="E155" s="226" t="s">
        <v>1</v>
      </c>
      <c r="F155" s="227" t="s">
        <v>183</v>
      </c>
      <c r="G155" s="225"/>
      <c r="H155" s="226" t="s">
        <v>1</v>
      </c>
      <c r="I155" s="228"/>
      <c r="J155" s="225"/>
      <c r="K155" s="225"/>
      <c r="L155" s="229"/>
      <c r="M155" s="230"/>
      <c r="N155" s="231"/>
      <c r="O155" s="231"/>
      <c r="P155" s="231"/>
      <c r="Q155" s="231"/>
      <c r="R155" s="231"/>
      <c r="S155" s="231"/>
      <c r="T155" s="232"/>
      <c r="AT155" s="233" t="s">
        <v>173</v>
      </c>
      <c r="AU155" s="233" t="s">
        <v>87</v>
      </c>
      <c r="AV155" s="15" t="s">
        <v>85</v>
      </c>
      <c r="AW155" s="15" t="s">
        <v>34</v>
      </c>
      <c r="AX155" s="15" t="s">
        <v>77</v>
      </c>
      <c r="AY155" s="233" t="s">
        <v>157</v>
      </c>
    </row>
    <row r="156" spans="1:65" s="13" customFormat="1" ht="10.15">
      <c r="B156" s="201"/>
      <c r="C156" s="202"/>
      <c r="D156" s="203" t="s">
        <v>173</v>
      </c>
      <c r="E156" s="204" t="s">
        <v>1</v>
      </c>
      <c r="F156" s="205" t="s">
        <v>184</v>
      </c>
      <c r="G156" s="202"/>
      <c r="H156" s="206">
        <v>239.5</v>
      </c>
      <c r="I156" s="207"/>
      <c r="J156" s="202"/>
      <c r="K156" s="202"/>
      <c r="L156" s="208"/>
      <c r="M156" s="209"/>
      <c r="N156" s="210"/>
      <c r="O156" s="210"/>
      <c r="P156" s="210"/>
      <c r="Q156" s="210"/>
      <c r="R156" s="210"/>
      <c r="S156" s="210"/>
      <c r="T156" s="211"/>
      <c r="AT156" s="212" t="s">
        <v>173</v>
      </c>
      <c r="AU156" s="212" t="s">
        <v>87</v>
      </c>
      <c r="AV156" s="13" t="s">
        <v>87</v>
      </c>
      <c r="AW156" s="13" t="s">
        <v>34</v>
      </c>
      <c r="AX156" s="13" t="s">
        <v>77</v>
      </c>
      <c r="AY156" s="212" t="s">
        <v>157</v>
      </c>
    </row>
    <row r="157" spans="1:65" s="13" customFormat="1" ht="10.15">
      <c r="B157" s="201"/>
      <c r="C157" s="202"/>
      <c r="D157" s="203" t="s">
        <v>173</v>
      </c>
      <c r="E157" s="204" t="s">
        <v>1</v>
      </c>
      <c r="F157" s="205" t="s">
        <v>185</v>
      </c>
      <c r="G157" s="202"/>
      <c r="H157" s="206">
        <v>678.18</v>
      </c>
      <c r="I157" s="207"/>
      <c r="J157" s="202"/>
      <c r="K157" s="202"/>
      <c r="L157" s="208"/>
      <c r="M157" s="209"/>
      <c r="N157" s="210"/>
      <c r="O157" s="210"/>
      <c r="P157" s="210"/>
      <c r="Q157" s="210"/>
      <c r="R157" s="210"/>
      <c r="S157" s="210"/>
      <c r="T157" s="211"/>
      <c r="AT157" s="212" t="s">
        <v>173</v>
      </c>
      <c r="AU157" s="212" t="s">
        <v>87</v>
      </c>
      <c r="AV157" s="13" t="s">
        <v>87</v>
      </c>
      <c r="AW157" s="13" t="s">
        <v>34</v>
      </c>
      <c r="AX157" s="13" t="s">
        <v>77</v>
      </c>
      <c r="AY157" s="212" t="s">
        <v>157</v>
      </c>
    </row>
    <row r="158" spans="1:65" s="13" customFormat="1" ht="10.15">
      <c r="B158" s="201"/>
      <c r="C158" s="202"/>
      <c r="D158" s="203" t="s">
        <v>173</v>
      </c>
      <c r="E158" s="204" t="s">
        <v>1</v>
      </c>
      <c r="F158" s="205" t="s">
        <v>186</v>
      </c>
      <c r="G158" s="202"/>
      <c r="H158" s="206">
        <v>563.58000000000004</v>
      </c>
      <c r="I158" s="207"/>
      <c r="J158" s="202"/>
      <c r="K158" s="202"/>
      <c r="L158" s="208"/>
      <c r="M158" s="209"/>
      <c r="N158" s="210"/>
      <c r="O158" s="210"/>
      <c r="P158" s="210"/>
      <c r="Q158" s="210"/>
      <c r="R158" s="210"/>
      <c r="S158" s="210"/>
      <c r="T158" s="211"/>
      <c r="AT158" s="212" t="s">
        <v>173</v>
      </c>
      <c r="AU158" s="212" t="s">
        <v>87</v>
      </c>
      <c r="AV158" s="13" t="s">
        <v>87</v>
      </c>
      <c r="AW158" s="13" t="s">
        <v>34</v>
      </c>
      <c r="AX158" s="13" t="s">
        <v>77</v>
      </c>
      <c r="AY158" s="212" t="s">
        <v>157</v>
      </c>
    </row>
    <row r="159" spans="1:65" s="13" customFormat="1" ht="10.15">
      <c r="B159" s="201"/>
      <c r="C159" s="202"/>
      <c r="D159" s="203" t="s">
        <v>173</v>
      </c>
      <c r="E159" s="204" t="s">
        <v>1</v>
      </c>
      <c r="F159" s="205" t="s">
        <v>187</v>
      </c>
      <c r="G159" s="202"/>
      <c r="H159" s="206">
        <v>21.9</v>
      </c>
      <c r="I159" s="207"/>
      <c r="J159" s="202"/>
      <c r="K159" s="202"/>
      <c r="L159" s="208"/>
      <c r="M159" s="209"/>
      <c r="N159" s="210"/>
      <c r="O159" s="210"/>
      <c r="P159" s="210"/>
      <c r="Q159" s="210"/>
      <c r="R159" s="210"/>
      <c r="S159" s="210"/>
      <c r="T159" s="211"/>
      <c r="AT159" s="212" t="s">
        <v>173</v>
      </c>
      <c r="AU159" s="212" t="s">
        <v>87</v>
      </c>
      <c r="AV159" s="13" t="s">
        <v>87</v>
      </c>
      <c r="AW159" s="13" t="s">
        <v>34</v>
      </c>
      <c r="AX159" s="13" t="s">
        <v>77</v>
      </c>
      <c r="AY159" s="212" t="s">
        <v>157</v>
      </c>
    </row>
    <row r="160" spans="1:65" s="13" customFormat="1" ht="10.15">
      <c r="B160" s="201"/>
      <c r="C160" s="202"/>
      <c r="D160" s="203" t="s">
        <v>173</v>
      </c>
      <c r="E160" s="204" t="s">
        <v>1</v>
      </c>
      <c r="F160" s="205" t="s">
        <v>188</v>
      </c>
      <c r="G160" s="202"/>
      <c r="H160" s="206">
        <v>4.3</v>
      </c>
      <c r="I160" s="207"/>
      <c r="J160" s="202"/>
      <c r="K160" s="202"/>
      <c r="L160" s="208"/>
      <c r="M160" s="209"/>
      <c r="N160" s="210"/>
      <c r="O160" s="210"/>
      <c r="P160" s="210"/>
      <c r="Q160" s="210"/>
      <c r="R160" s="210"/>
      <c r="S160" s="210"/>
      <c r="T160" s="211"/>
      <c r="AT160" s="212" t="s">
        <v>173</v>
      </c>
      <c r="AU160" s="212" t="s">
        <v>87</v>
      </c>
      <c r="AV160" s="13" t="s">
        <v>87</v>
      </c>
      <c r="AW160" s="13" t="s">
        <v>34</v>
      </c>
      <c r="AX160" s="13" t="s">
        <v>77</v>
      </c>
      <c r="AY160" s="212" t="s">
        <v>157</v>
      </c>
    </row>
    <row r="161" spans="1:65" s="14" customFormat="1" ht="10.15">
      <c r="B161" s="213"/>
      <c r="C161" s="214"/>
      <c r="D161" s="203" t="s">
        <v>173</v>
      </c>
      <c r="E161" s="215" t="s">
        <v>1</v>
      </c>
      <c r="F161" s="216" t="s">
        <v>178</v>
      </c>
      <c r="G161" s="214"/>
      <c r="H161" s="217">
        <v>1507.46</v>
      </c>
      <c r="I161" s="218"/>
      <c r="J161" s="214"/>
      <c r="K161" s="214"/>
      <c r="L161" s="219"/>
      <c r="M161" s="220"/>
      <c r="N161" s="221"/>
      <c r="O161" s="221"/>
      <c r="P161" s="221"/>
      <c r="Q161" s="221"/>
      <c r="R161" s="221"/>
      <c r="S161" s="221"/>
      <c r="T161" s="222"/>
      <c r="AT161" s="223" t="s">
        <v>173</v>
      </c>
      <c r="AU161" s="223" t="s">
        <v>87</v>
      </c>
      <c r="AV161" s="14" t="s">
        <v>163</v>
      </c>
      <c r="AW161" s="14" t="s">
        <v>4</v>
      </c>
      <c r="AX161" s="14" t="s">
        <v>85</v>
      </c>
      <c r="AY161" s="223" t="s">
        <v>157</v>
      </c>
    </row>
    <row r="162" spans="1:65" s="2" customFormat="1" ht="44.25" customHeight="1">
      <c r="A162" s="34"/>
      <c r="B162" s="35"/>
      <c r="C162" s="187" t="s">
        <v>189</v>
      </c>
      <c r="D162" s="187" t="s">
        <v>159</v>
      </c>
      <c r="E162" s="188" t="s">
        <v>190</v>
      </c>
      <c r="F162" s="189" t="s">
        <v>191</v>
      </c>
      <c r="G162" s="190" t="s">
        <v>181</v>
      </c>
      <c r="H162" s="191">
        <v>13.362</v>
      </c>
      <c r="I162" s="192"/>
      <c r="J162" s="193">
        <f>ROUND(I162*H162,2)</f>
        <v>0</v>
      </c>
      <c r="K162" s="194"/>
      <c r="L162" s="39"/>
      <c r="M162" s="195" t="s">
        <v>1</v>
      </c>
      <c r="N162" s="196" t="s">
        <v>42</v>
      </c>
      <c r="O162" s="71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163</v>
      </c>
      <c r="AT162" s="199" t="s">
        <v>159</v>
      </c>
      <c r="AU162" s="199" t="s">
        <v>87</v>
      </c>
      <c r="AY162" s="17" t="s">
        <v>157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7" t="s">
        <v>85</v>
      </c>
      <c r="BK162" s="200">
        <f>ROUND(I162*H162,2)</f>
        <v>0</v>
      </c>
      <c r="BL162" s="17" t="s">
        <v>163</v>
      </c>
      <c r="BM162" s="199" t="s">
        <v>192</v>
      </c>
    </row>
    <row r="163" spans="1:65" s="15" customFormat="1" ht="10.15">
      <c r="B163" s="224"/>
      <c r="C163" s="225"/>
      <c r="D163" s="203" t="s">
        <v>173</v>
      </c>
      <c r="E163" s="226" t="s">
        <v>1</v>
      </c>
      <c r="F163" s="227" t="s">
        <v>193</v>
      </c>
      <c r="G163" s="225"/>
      <c r="H163" s="226" t="s">
        <v>1</v>
      </c>
      <c r="I163" s="228"/>
      <c r="J163" s="225"/>
      <c r="K163" s="225"/>
      <c r="L163" s="229"/>
      <c r="M163" s="230"/>
      <c r="N163" s="231"/>
      <c r="O163" s="231"/>
      <c r="P163" s="231"/>
      <c r="Q163" s="231"/>
      <c r="R163" s="231"/>
      <c r="S163" s="231"/>
      <c r="T163" s="232"/>
      <c r="AT163" s="233" t="s">
        <v>173</v>
      </c>
      <c r="AU163" s="233" t="s">
        <v>87</v>
      </c>
      <c r="AV163" s="15" t="s">
        <v>85</v>
      </c>
      <c r="AW163" s="15" t="s">
        <v>34</v>
      </c>
      <c r="AX163" s="15" t="s">
        <v>77</v>
      </c>
      <c r="AY163" s="233" t="s">
        <v>157</v>
      </c>
    </row>
    <row r="164" spans="1:65" s="13" customFormat="1" ht="10.15">
      <c r="B164" s="201"/>
      <c r="C164" s="202"/>
      <c r="D164" s="203" t="s">
        <v>173</v>
      </c>
      <c r="E164" s="204" t="s">
        <v>1</v>
      </c>
      <c r="F164" s="205" t="s">
        <v>194</v>
      </c>
      <c r="G164" s="202"/>
      <c r="H164" s="206">
        <v>9.0180000000000007</v>
      </c>
      <c r="I164" s="207"/>
      <c r="J164" s="202"/>
      <c r="K164" s="202"/>
      <c r="L164" s="208"/>
      <c r="M164" s="209"/>
      <c r="N164" s="210"/>
      <c r="O164" s="210"/>
      <c r="P164" s="210"/>
      <c r="Q164" s="210"/>
      <c r="R164" s="210"/>
      <c r="S164" s="210"/>
      <c r="T164" s="211"/>
      <c r="AT164" s="212" t="s">
        <v>173</v>
      </c>
      <c r="AU164" s="212" t="s">
        <v>87</v>
      </c>
      <c r="AV164" s="13" t="s">
        <v>87</v>
      </c>
      <c r="AW164" s="13" t="s">
        <v>34</v>
      </c>
      <c r="AX164" s="13" t="s">
        <v>77</v>
      </c>
      <c r="AY164" s="212" t="s">
        <v>157</v>
      </c>
    </row>
    <row r="165" spans="1:65" s="13" customFormat="1" ht="10.15">
      <c r="B165" s="201"/>
      <c r="C165" s="202"/>
      <c r="D165" s="203" t="s">
        <v>173</v>
      </c>
      <c r="E165" s="204" t="s">
        <v>1</v>
      </c>
      <c r="F165" s="205" t="s">
        <v>195</v>
      </c>
      <c r="G165" s="202"/>
      <c r="H165" s="206">
        <v>4.3440000000000003</v>
      </c>
      <c r="I165" s="207"/>
      <c r="J165" s="202"/>
      <c r="K165" s="202"/>
      <c r="L165" s="208"/>
      <c r="M165" s="209"/>
      <c r="N165" s="210"/>
      <c r="O165" s="210"/>
      <c r="P165" s="210"/>
      <c r="Q165" s="210"/>
      <c r="R165" s="210"/>
      <c r="S165" s="210"/>
      <c r="T165" s="211"/>
      <c r="AT165" s="212" t="s">
        <v>173</v>
      </c>
      <c r="AU165" s="212" t="s">
        <v>87</v>
      </c>
      <c r="AV165" s="13" t="s">
        <v>87</v>
      </c>
      <c r="AW165" s="13" t="s">
        <v>34</v>
      </c>
      <c r="AX165" s="13" t="s">
        <v>77</v>
      </c>
      <c r="AY165" s="212" t="s">
        <v>157</v>
      </c>
    </row>
    <row r="166" spans="1:65" s="14" customFormat="1" ht="10.15">
      <c r="B166" s="213"/>
      <c r="C166" s="214"/>
      <c r="D166" s="203" t="s">
        <v>173</v>
      </c>
      <c r="E166" s="215" t="s">
        <v>1</v>
      </c>
      <c r="F166" s="216" t="s">
        <v>178</v>
      </c>
      <c r="G166" s="214"/>
      <c r="H166" s="217">
        <v>13.362</v>
      </c>
      <c r="I166" s="218"/>
      <c r="J166" s="214"/>
      <c r="K166" s="214"/>
      <c r="L166" s="219"/>
      <c r="M166" s="220"/>
      <c r="N166" s="221"/>
      <c r="O166" s="221"/>
      <c r="P166" s="221"/>
      <c r="Q166" s="221"/>
      <c r="R166" s="221"/>
      <c r="S166" s="221"/>
      <c r="T166" s="222"/>
      <c r="AT166" s="223" t="s">
        <v>173</v>
      </c>
      <c r="AU166" s="223" t="s">
        <v>87</v>
      </c>
      <c r="AV166" s="14" t="s">
        <v>163</v>
      </c>
      <c r="AW166" s="14" t="s">
        <v>4</v>
      </c>
      <c r="AX166" s="14" t="s">
        <v>85</v>
      </c>
      <c r="AY166" s="223" t="s">
        <v>157</v>
      </c>
    </row>
    <row r="167" spans="1:65" s="2" customFormat="1" ht="44.25" customHeight="1">
      <c r="A167" s="34"/>
      <c r="B167" s="35"/>
      <c r="C167" s="187" t="s">
        <v>196</v>
      </c>
      <c r="D167" s="187" t="s">
        <v>159</v>
      </c>
      <c r="E167" s="188" t="s">
        <v>197</v>
      </c>
      <c r="F167" s="189" t="s">
        <v>198</v>
      </c>
      <c r="G167" s="190" t="s">
        <v>181</v>
      </c>
      <c r="H167" s="191">
        <v>5.13</v>
      </c>
      <c r="I167" s="192"/>
      <c r="J167" s="193">
        <f>ROUND(I167*H167,2)</f>
        <v>0</v>
      </c>
      <c r="K167" s="194"/>
      <c r="L167" s="39"/>
      <c r="M167" s="195" t="s">
        <v>1</v>
      </c>
      <c r="N167" s="196" t="s">
        <v>42</v>
      </c>
      <c r="O167" s="71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163</v>
      </c>
      <c r="AT167" s="199" t="s">
        <v>159</v>
      </c>
      <c r="AU167" s="199" t="s">
        <v>87</v>
      </c>
      <c r="AY167" s="17" t="s">
        <v>157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7" t="s">
        <v>85</v>
      </c>
      <c r="BK167" s="200">
        <f>ROUND(I167*H167,2)</f>
        <v>0</v>
      </c>
      <c r="BL167" s="17" t="s">
        <v>163</v>
      </c>
      <c r="BM167" s="199" t="s">
        <v>199</v>
      </c>
    </row>
    <row r="168" spans="1:65" s="15" customFormat="1" ht="10.15">
      <c r="B168" s="224"/>
      <c r="C168" s="225"/>
      <c r="D168" s="203" t="s">
        <v>173</v>
      </c>
      <c r="E168" s="226" t="s">
        <v>1</v>
      </c>
      <c r="F168" s="227" t="s">
        <v>200</v>
      </c>
      <c r="G168" s="225"/>
      <c r="H168" s="226" t="s">
        <v>1</v>
      </c>
      <c r="I168" s="228"/>
      <c r="J168" s="225"/>
      <c r="K168" s="225"/>
      <c r="L168" s="229"/>
      <c r="M168" s="230"/>
      <c r="N168" s="231"/>
      <c r="O168" s="231"/>
      <c r="P168" s="231"/>
      <c r="Q168" s="231"/>
      <c r="R168" s="231"/>
      <c r="S168" s="231"/>
      <c r="T168" s="232"/>
      <c r="AT168" s="233" t="s">
        <v>173</v>
      </c>
      <c r="AU168" s="233" t="s">
        <v>87</v>
      </c>
      <c r="AV168" s="15" t="s">
        <v>85</v>
      </c>
      <c r="AW168" s="15" t="s">
        <v>34</v>
      </c>
      <c r="AX168" s="15" t="s">
        <v>77</v>
      </c>
      <c r="AY168" s="233" t="s">
        <v>157</v>
      </c>
    </row>
    <row r="169" spans="1:65" s="13" customFormat="1" ht="10.15">
      <c r="B169" s="201"/>
      <c r="C169" s="202"/>
      <c r="D169" s="203" t="s">
        <v>173</v>
      </c>
      <c r="E169" s="204" t="s">
        <v>1</v>
      </c>
      <c r="F169" s="205" t="s">
        <v>201</v>
      </c>
      <c r="G169" s="202"/>
      <c r="H169" s="206">
        <v>2.754</v>
      </c>
      <c r="I169" s="207"/>
      <c r="J169" s="202"/>
      <c r="K169" s="202"/>
      <c r="L169" s="208"/>
      <c r="M169" s="209"/>
      <c r="N169" s="210"/>
      <c r="O169" s="210"/>
      <c r="P169" s="210"/>
      <c r="Q169" s="210"/>
      <c r="R169" s="210"/>
      <c r="S169" s="210"/>
      <c r="T169" s="211"/>
      <c r="AT169" s="212" t="s">
        <v>173</v>
      </c>
      <c r="AU169" s="212" t="s">
        <v>87</v>
      </c>
      <c r="AV169" s="13" t="s">
        <v>87</v>
      </c>
      <c r="AW169" s="13" t="s">
        <v>34</v>
      </c>
      <c r="AX169" s="13" t="s">
        <v>77</v>
      </c>
      <c r="AY169" s="212" t="s">
        <v>157</v>
      </c>
    </row>
    <row r="170" spans="1:65" s="13" customFormat="1" ht="10.15">
      <c r="B170" s="201"/>
      <c r="C170" s="202"/>
      <c r="D170" s="203" t="s">
        <v>173</v>
      </c>
      <c r="E170" s="204" t="s">
        <v>1</v>
      </c>
      <c r="F170" s="205" t="s">
        <v>202</v>
      </c>
      <c r="G170" s="202"/>
      <c r="H170" s="206">
        <v>2.3759999999999999</v>
      </c>
      <c r="I170" s="207"/>
      <c r="J170" s="202"/>
      <c r="K170" s="202"/>
      <c r="L170" s="208"/>
      <c r="M170" s="209"/>
      <c r="N170" s="210"/>
      <c r="O170" s="210"/>
      <c r="P170" s="210"/>
      <c r="Q170" s="210"/>
      <c r="R170" s="210"/>
      <c r="S170" s="210"/>
      <c r="T170" s="211"/>
      <c r="AT170" s="212" t="s">
        <v>173</v>
      </c>
      <c r="AU170" s="212" t="s">
        <v>87</v>
      </c>
      <c r="AV170" s="13" t="s">
        <v>87</v>
      </c>
      <c r="AW170" s="13" t="s">
        <v>34</v>
      </c>
      <c r="AX170" s="13" t="s">
        <v>77</v>
      </c>
      <c r="AY170" s="212" t="s">
        <v>157</v>
      </c>
    </row>
    <row r="171" spans="1:65" s="14" customFormat="1" ht="10.15">
      <c r="B171" s="213"/>
      <c r="C171" s="214"/>
      <c r="D171" s="203" t="s">
        <v>173</v>
      </c>
      <c r="E171" s="215" t="s">
        <v>1</v>
      </c>
      <c r="F171" s="216" t="s">
        <v>178</v>
      </c>
      <c r="G171" s="214"/>
      <c r="H171" s="217">
        <v>5.13</v>
      </c>
      <c r="I171" s="218"/>
      <c r="J171" s="214"/>
      <c r="K171" s="214"/>
      <c r="L171" s="219"/>
      <c r="M171" s="220"/>
      <c r="N171" s="221"/>
      <c r="O171" s="221"/>
      <c r="P171" s="221"/>
      <c r="Q171" s="221"/>
      <c r="R171" s="221"/>
      <c r="S171" s="221"/>
      <c r="T171" s="222"/>
      <c r="AT171" s="223" t="s">
        <v>173</v>
      </c>
      <c r="AU171" s="223" t="s">
        <v>87</v>
      </c>
      <c r="AV171" s="14" t="s">
        <v>163</v>
      </c>
      <c r="AW171" s="14" t="s">
        <v>4</v>
      </c>
      <c r="AX171" s="14" t="s">
        <v>85</v>
      </c>
      <c r="AY171" s="223" t="s">
        <v>157</v>
      </c>
    </row>
    <row r="172" spans="1:65" s="2" customFormat="1" ht="55.5" customHeight="1">
      <c r="A172" s="34"/>
      <c r="B172" s="35"/>
      <c r="C172" s="187" t="s">
        <v>203</v>
      </c>
      <c r="D172" s="187" t="s">
        <v>159</v>
      </c>
      <c r="E172" s="188" t="s">
        <v>204</v>
      </c>
      <c r="F172" s="189" t="s">
        <v>205</v>
      </c>
      <c r="G172" s="190" t="s">
        <v>181</v>
      </c>
      <c r="H172" s="191">
        <v>285.67</v>
      </c>
      <c r="I172" s="192"/>
      <c r="J172" s="193">
        <f>ROUND(I172*H172,2)</f>
        <v>0</v>
      </c>
      <c r="K172" s="194"/>
      <c r="L172" s="39"/>
      <c r="M172" s="195" t="s">
        <v>1</v>
      </c>
      <c r="N172" s="196" t="s">
        <v>42</v>
      </c>
      <c r="O172" s="71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163</v>
      </c>
      <c r="AT172" s="199" t="s">
        <v>159</v>
      </c>
      <c r="AU172" s="199" t="s">
        <v>87</v>
      </c>
      <c r="AY172" s="17" t="s">
        <v>157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7" t="s">
        <v>85</v>
      </c>
      <c r="BK172" s="200">
        <f>ROUND(I172*H172,2)</f>
        <v>0</v>
      </c>
      <c r="BL172" s="17" t="s">
        <v>163</v>
      </c>
      <c r="BM172" s="199" t="s">
        <v>206</v>
      </c>
    </row>
    <row r="173" spans="1:65" s="2" customFormat="1" ht="62.75" customHeight="1">
      <c r="A173" s="34"/>
      <c r="B173" s="35"/>
      <c r="C173" s="187" t="s">
        <v>207</v>
      </c>
      <c r="D173" s="187" t="s">
        <v>159</v>
      </c>
      <c r="E173" s="188" t="s">
        <v>208</v>
      </c>
      <c r="F173" s="189" t="s">
        <v>209</v>
      </c>
      <c r="G173" s="190" t="s">
        <v>181</v>
      </c>
      <c r="H173" s="191">
        <v>1222</v>
      </c>
      <c r="I173" s="192"/>
      <c r="J173" s="193">
        <f>ROUND(I173*H173,2)</f>
        <v>0</v>
      </c>
      <c r="K173" s="194"/>
      <c r="L173" s="39"/>
      <c r="M173" s="195" t="s">
        <v>1</v>
      </c>
      <c r="N173" s="196" t="s">
        <v>42</v>
      </c>
      <c r="O173" s="71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163</v>
      </c>
      <c r="AT173" s="199" t="s">
        <v>159</v>
      </c>
      <c r="AU173" s="199" t="s">
        <v>87</v>
      </c>
      <c r="AY173" s="17" t="s">
        <v>157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85</v>
      </c>
      <c r="BK173" s="200">
        <f>ROUND(I173*H173,2)</f>
        <v>0</v>
      </c>
      <c r="BL173" s="17" t="s">
        <v>163</v>
      </c>
      <c r="BM173" s="199" t="s">
        <v>210</v>
      </c>
    </row>
    <row r="174" spans="1:65" s="2" customFormat="1" ht="44.25" customHeight="1">
      <c r="A174" s="34"/>
      <c r="B174" s="35"/>
      <c r="C174" s="187" t="s">
        <v>211</v>
      </c>
      <c r="D174" s="187" t="s">
        <v>159</v>
      </c>
      <c r="E174" s="188" t="s">
        <v>212</v>
      </c>
      <c r="F174" s="189" t="s">
        <v>213</v>
      </c>
      <c r="G174" s="190" t="s">
        <v>181</v>
      </c>
      <c r="H174" s="191">
        <v>285.67</v>
      </c>
      <c r="I174" s="192"/>
      <c r="J174" s="193">
        <f>ROUND(I174*H174,2)</f>
        <v>0</v>
      </c>
      <c r="K174" s="194"/>
      <c r="L174" s="39"/>
      <c r="M174" s="195" t="s">
        <v>1</v>
      </c>
      <c r="N174" s="196" t="s">
        <v>42</v>
      </c>
      <c r="O174" s="71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163</v>
      </c>
      <c r="AT174" s="199" t="s">
        <v>159</v>
      </c>
      <c r="AU174" s="199" t="s">
        <v>87</v>
      </c>
      <c r="AY174" s="17" t="s">
        <v>157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7" t="s">
        <v>85</v>
      </c>
      <c r="BK174" s="200">
        <f>ROUND(I174*H174,2)</f>
        <v>0</v>
      </c>
      <c r="BL174" s="17" t="s">
        <v>163</v>
      </c>
      <c r="BM174" s="199" t="s">
        <v>214</v>
      </c>
    </row>
    <row r="175" spans="1:65" s="2" customFormat="1" ht="44.25" customHeight="1">
      <c r="A175" s="34"/>
      <c r="B175" s="35"/>
      <c r="C175" s="187" t="s">
        <v>215</v>
      </c>
      <c r="D175" s="187" t="s">
        <v>159</v>
      </c>
      <c r="E175" s="188" t="s">
        <v>216</v>
      </c>
      <c r="F175" s="189" t="s">
        <v>217</v>
      </c>
      <c r="G175" s="190" t="s">
        <v>218</v>
      </c>
      <c r="H175" s="191">
        <v>2199.6</v>
      </c>
      <c r="I175" s="192"/>
      <c r="J175" s="193">
        <f>ROUND(I175*H175,2)</f>
        <v>0</v>
      </c>
      <c r="K175" s="194"/>
      <c r="L175" s="39"/>
      <c r="M175" s="195" t="s">
        <v>1</v>
      </c>
      <c r="N175" s="196" t="s">
        <v>42</v>
      </c>
      <c r="O175" s="71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163</v>
      </c>
      <c r="AT175" s="199" t="s">
        <v>159</v>
      </c>
      <c r="AU175" s="199" t="s">
        <v>87</v>
      </c>
      <c r="AY175" s="17" t="s">
        <v>157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7" t="s">
        <v>85</v>
      </c>
      <c r="BK175" s="200">
        <f>ROUND(I175*H175,2)</f>
        <v>0</v>
      </c>
      <c r="BL175" s="17" t="s">
        <v>163</v>
      </c>
      <c r="BM175" s="199" t="s">
        <v>219</v>
      </c>
    </row>
    <row r="176" spans="1:65" s="13" customFormat="1" ht="10.15">
      <c r="B176" s="201"/>
      <c r="C176" s="202"/>
      <c r="D176" s="203" t="s">
        <v>173</v>
      </c>
      <c r="E176" s="204" t="s">
        <v>1</v>
      </c>
      <c r="F176" s="205" t="s">
        <v>220</v>
      </c>
      <c r="G176" s="202"/>
      <c r="H176" s="206">
        <v>2199.6</v>
      </c>
      <c r="I176" s="207"/>
      <c r="J176" s="202"/>
      <c r="K176" s="202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173</v>
      </c>
      <c r="AU176" s="212" t="s">
        <v>87</v>
      </c>
      <c r="AV176" s="13" t="s">
        <v>87</v>
      </c>
      <c r="AW176" s="13" t="s">
        <v>34</v>
      </c>
      <c r="AX176" s="13" t="s">
        <v>77</v>
      </c>
      <c r="AY176" s="212" t="s">
        <v>157</v>
      </c>
    </row>
    <row r="177" spans="1:65" s="14" customFormat="1" ht="10.15">
      <c r="B177" s="213"/>
      <c r="C177" s="214"/>
      <c r="D177" s="203" t="s">
        <v>173</v>
      </c>
      <c r="E177" s="215" t="s">
        <v>1</v>
      </c>
      <c r="F177" s="216" t="s">
        <v>178</v>
      </c>
      <c r="G177" s="214"/>
      <c r="H177" s="217">
        <v>2199.6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173</v>
      </c>
      <c r="AU177" s="223" t="s">
        <v>87</v>
      </c>
      <c r="AV177" s="14" t="s">
        <v>163</v>
      </c>
      <c r="AW177" s="14" t="s">
        <v>4</v>
      </c>
      <c r="AX177" s="14" t="s">
        <v>85</v>
      </c>
      <c r="AY177" s="223" t="s">
        <v>157</v>
      </c>
    </row>
    <row r="178" spans="1:65" s="2" customFormat="1" ht="37.799999999999997" customHeight="1">
      <c r="A178" s="34"/>
      <c r="B178" s="35"/>
      <c r="C178" s="187" t="s">
        <v>221</v>
      </c>
      <c r="D178" s="187" t="s">
        <v>159</v>
      </c>
      <c r="E178" s="188" t="s">
        <v>222</v>
      </c>
      <c r="F178" s="189" t="s">
        <v>223</v>
      </c>
      <c r="G178" s="190" t="s">
        <v>181</v>
      </c>
      <c r="H178" s="191">
        <v>1499.752</v>
      </c>
      <c r="I178" s="192"/>
      <c r="J178" s="193">
        <f>ROUND(I178*H178,2)</f>
        <v>0</v>
      </c>
      <c r="K178" s="194"/>
      <c r="L178" s="39"/>
      <c r="M178" s="195" t="s">
        <v>1</v>
      </c>
      <c r="N178" s="196" t="s">
        <v>42</v>
      </c>
      <c r="O178" s="71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163</v>
      </c>
      <c r="AT178" s="199" t="s">
        <v>159</v>
      </c>
      <c r="AU178" s="199" t="s">
        <v>87</v>
      </c>
      <c r="AY178" s="17" t="s">
        <v>157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7" t="s">
        <v>85</v>
      </c>
      <c r="BK178" s="200">
        <f>ROUND(I178*H178,2)</f>
        <v>0</v>
      </c>
      <c r="BL178" s="17" t="s">
        <v>163</v>
      </c>
      <c r="BM178" s="199" t="s">
        <v>224</v>
      </c>
    </row>
    <row r="179" spans="1:65" s="13" customFormat="1" ht="10.15">
      <c r="B179" s="201"/>
      <c r="C179" s="202"/>
      <c r="D179" s="203" t="s">
        <v>173</v>
      </c>
      <c r="E179" s="204" t="s">
        <v>1</v>
      </c>
      <c r="F179" s="205" t="s">
        <v>225</v>
      </c>
      <c r="G179" s="202"/>
      <c r="H179" s="206">
        <v>1481.26</v>
      </c>
      <c r="I179" s="207"/>
      <c r="J179" s="202"/>
      <c r="K179" s="202"/>
      <c r="L179" s="208"/>
      <c r="M179" s="209"/>
      <c r="N179" s="210"/>
      <c r="O179" s="210"/>
      <c r="P179" s="210"/>
      <c r="Q179" s="210"/>
      <c r="R179" s="210"/>
      <c r="S179" s="210"/>
      <c r="T179" s="211"/>
      <c r="AT179" s="212" t="s">
        <v>173</v>
      </c>
      <c r="AU179" s="212" t="s">
        <v>87</v>
      </c>
      <c r="AV179" s="13" t="s">
        <v>87</v>
      </c>
      <c r="AW179" s="13" t="s">
        <v>34</v>
      </c>
      <c r="AX179" s="13" t="s">
        <v>77</v>
      </c>
      <c r="AY179" s="212" t="s">
        <v>157</v>
      </c>
    </row>
    <row r="180" spans="1:65" s="13" customFormat="1" ht="10.15">
      <c r="B180" s="201"/>
      <c r="C180" s="202"/>
      <c r="D180" s="203" t="s">
        <v>173</v>
      </c>
      <c r="E180" s="204" t="s">
        <v>1</v>
      </c>
      <c r="F180" s="205" t="s">
        <v>226</v>
      </c>
      <c r="G180" s="202"/>
      <c r="H180" s="206">
        <v>13.362</v>
      </c>
      <c r="I180" s="207"/>
      <c r="J180" s="202"/>
      <c r="K180" s="202"/>
      <c r="L180" s="208"/>
      <c r="M180" s="209"/>
      <c r="N180" s="210"/>
      <c r="O180" s="210"/>
      <c r="P180" s="210"/>
      <c r="Q180" s="210"/>
      <c r="R180" s="210"/>
      <c r="S180" s="210"/>
      <c r="T180" s="211"/>
      <c r="AT180" s="212" t="s">
        <v>173</v>
      </c>
      <c r="AU180" s="212" t="s">
        <v>87</v>
      </c>
      <c r="AV180" s="13" t="s">
        <v>87</v>
      </c>
      <c r="AW180" s="13" t="s">
        <v>34</v>
      </c>
      <c r="AX180" s="13" t="s">
        <v>77</v>
      </c>
      <c r="AY180" s="212" t="s">
        <v>157</v>
      </c>
    </row>
    <row r="181" spans="1:65" s="13" customFormat="1" ht="10.15">
      <c r="B181" s="201"/>
      <c r="C181" s="202"/>
      <c r="D181" s="203" t="s">
        <v>173</v>
      </c>
      <c r="E181" s="204" t="s">
        <v>1</v>
      </c>
      <c r="F181" s="205" t="s">
        <v>227</v>
      </c>
      <c r="G181" s="202"/>
      <c r="H181" s="206">
        <v>5.13</v>
      </c>
      <c r="I181" s="207"/>
      <c r="J181" s="202"/>
      <c r="K181" s="202"/>
      <c r="L181" s="208"/>
      <c r="M181" s="209"/>
      <c r="N181" s="210"/>
      <c r="O181" s="210"/>
      <c r="P181" s="210"/>
      <c r="Q181" s="210"/>
      <c r="R181" s="210"/>
      <c r="S181" s="210"/>
      <c r="T181" s="211"/>
      <c r="AT181" s="212" t="s">
        <v>173</v>
      </c>
      <c r="AU181" s="212" t="s">
        <v>87</v>
      </c>
      <c r="AV181" s="13" t="s">
        <v>87</v>
      </c>
      <c r="AW181" s="13" t="s">
        <v>34</v>
      </c>
      <c r="AX181" s="13" t="s">
        <v>77</v>
      </c>
      <c r="AY181" s="212" t="s">
        <v>157</v>
      </c>
    </row>
    <row r="182" spans="1:65" s="14" customFormat="1" ht="10.15">
      <c r="B182" s="213"/>
      <c r="C182" s="214"/>
      <c r="D182" s="203" t="s">
        <v>173</v>
      </c>
      <c r="E182" s="215" t="s">
        <v>1</v>
      </c>
      <c r="F182" s="216" t="s">
        <v>178</v>
      </c>
      <c r="G182" s="214"/>
      <c r="H182" s="217">
        <v>1499.752</v>
      </c>
      <c r="I182" s="218"/>
      <c r="J182" s="214"/>
      <c r="K182" s="214"/>
      <c r="L182" s="219"/>
      <c r="M182" s="220"/>
      <c r="N182" s="221"/>
      <c r="O182" s="221"/>
      <c r="P182" s="221"/>
      <c r="Q182" s="221"/>
      <c r="R182" s="221"/>
      <c r="S182" s="221"/>
      <c r="T182" s="222"/>
      <c r="AT182" s="223" t="s">
        <v>173</v>
      </c>
      <c r="AU182" s="223" t="s">
        <v>87</v>
      </c>
      <c r="AV182" s="14" t="s">
        <v>163</v>
      </c>
      <c r="AW182" s="14" t="s">
        <v>4</v>
      </c>
      <c r="AX182" s="14" t="s">
        <v>85</v>
      </c>
      <c r="AY182" s="223" t="s">
        <v>157</v>
      </c>
    </row>
    <row r="183" spans="1:65" s="2" customFormat="1" ht="55.5" customHeight="1">
      <c r="A183" s="34"/>
      <c r="B183" s="35"/>
      <c r="C183" s="187" t="s">
        <v>8</v>
      </c>
      <c r="D183" s="187" t="s">
        <v>159</v>
      </c>
      <c r="E183" s="188" t="s">
        <v>228</v>
      </c>
      <c r="F183" s="189" t="s">
        <v>229</v>
      </c>
      <c r="G183" s="190" t="s">
        <v>181</v>
      </c>
      <c r="H183" s="191">
        <v>285.67</v>
      </c>
      <c r="I183" s="192"/>
      <c r="J183" s="193">
        <f>ROUND(I183*H183,2)</f>
        <v>0</v>
      </c>
      <c r="K183" s="194"/>
      <c r="L183" s="39"/>
      <c r="M183" s="195" t="s">
        <v>1</v>
      </c>
      <c r="N183" s="196" t="s">
        <v>42</v>
      </c>
      <c r="O183" s="71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163</v>
      </c>
      <c r="AT183" s="199" t="s">
        <v>159</v>
      </c>
      <c r="AU183" s="199" t="s">
        <v>87</v>
      </c>
      <c r="AY183" s="17" t="s">
        <v>157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7" t="s">
        <v>85</v>
      </c>
      <c r="BK183" s="200">
        <f>ROUND(I183*H183,2)</f>
        <v>0</v>
      </c>
      <c r="BL183" s="17" t="s">
        <v>163</v>
      </c>
      <c r="BM183" s="199" t="s">
        <v>230</v>
      </c>
    </row>
    <row r="184" spans="1:65" s="15" customFormat="1" ht="10.15">
      <c r="B184" s="224"/>
      <c r="C184" s="225"/>
      <c r="D184" s="203" t="s">
        <v>173</v>
      </c>
      <c r="E184" s="226" t="s">
        <v>1</v>
      </c>
      <c r="F184" s="227" t="s">
        <v>231</v>
      </c>
      <c r="G184" s="225"/>
      <c r="H184" s="226" t="s">
        <v>1</v>
      </c>
      <c r="I184" s="228"/>
      <c r="J184" s="225"/>
      <c r="K184" s="225"/>
      <c r="L184" s="229"/>
      <c r="M184" s="230"/>
      <c r="N184" s="231"/>
      <c r="O184" s="231"/>
      <c r="P184" s="231"/>
      <c r="Q184" s="231"/>
      <c r="R184" s="231"/>
      <c r="S184" s="231"/>
      <c r="T184" s="232"/>
      <c r="AT184" s="233" t="s">
        <v>173</v>
      </c>
      <c r="AU184" s="233" t="s">
        <v>87</v>
      </c>
      <c r="AV184" s="15" t="s">
        <v>85</v>
      </c>
      <c r="AW184" s="15" t="s">
        <v>34</v>
      </c>
      <c r="AX184" s="15" t="s">
        <v>77</v>
      </c>
      <c r="AY184" s="233" t="s">
        <v>157</v>
      </c>
    </row>
    <row r="185" spans="1:65" s="13" customFormat="1" ht="10.15">
      <c r="B185" s="201"/>
      <c r="C185" s="202"/>
      <c r="D185" s="203" t="s">
        <v>173</v>
      </c>
      <c r="E185" s="204" t="s">
        <v>1</v>
      </c>
      <c r="F185" s="205" t="s">
        <v>232</v>
      </c>
      <c r="G185" s="202"/>
      <c r="H185" s="206">
        <v>285.67</v>
      </c>
      <c r="I185" s="207"/>
      <c r="J185" s="202"/>
      <c r="K185" s="202"/>
      <c r="L185" s="208"/>
      <c r="M185" s="209"/>
      <c r="N185" s="210"/>
      <c r="O185" s="210"/>
      <c r="P185" s="210"/>
      <c r="Q185" s="210"/>
      <c r="R185" s="210"/>
      <c r="S185" s="210"/>
      <c r="T185" s="211"/>
      <c r="AT185" s="212" t="s">
        <v>173</v>
      </c>
      <c r="AU185" s="212" t="s">
        <v>87</v>
      </c>
      <c r="AV185" s="13" t="s">
        <v>87</v>
      </c>
      <c r="AW185" s="13" t="s">
        <v>34</v>
      </c>
      <c r="AX185" s="13" t="s">
        <v>77</v>
      </c>
      <c r="AY185" s="212" t="s">
        <v>157</v>
      </c>
    </row>
    <row r="186" spans="1:65" s="14" customFormat="1" ht="10.15">
      <c r="B186" s="213"/>
      <c r="C186" s="214"/>
      <c r="D186" s="203" t="s">
        <v>173</v>
      </c>
      <c r="E186" s="215" t="s">
        <v>1</v>
      </c>
      <c r="F186" s="216" t="s">
        <v>178</v>
      </c>
      <c r="G186" s="214"/>
      <c r="H186" s="217">
        <v>285.67</v>
      </c>
      <c r="I186" s="218"/>
      <c r="J186" s="214"/>
      <c r="K186" s="214"/>
      <c r="L186" s="219"/>
      <c r="M186" s="220"/>
      <c r="N186" s="221"/>
      <c r="O186" s="221"/>
      <c r="P186" s="221"/>
      <c r="Q186" s="221"/>
      <c r="R186" s="221"/>
      <c r="S186" s="221"/>
      <c r="T186" s="222"/>
      <c r="AT186" s="223" t="s">
        <v>173</v>
      </c>
      <c r="AU186" s="223" t="s">
        <v>87</v>
      </c>
      <c r="AV186" s="14" t="s">
        <v>163</v>
      </c>
      <c r="AW186" s="14" t="s">
        <v>4</v>
      </c>
      <c r="AX186" s="14" t="s">
        <v>85</v>
      </c>
      <c r="AY186" s="223" t="s">
        <v>157</v>
      </c>
    </row>
    <row r="187" spans="1:65" s="2" customFormat="1" ht="37.799999999999997" customHeight="1">
      <c r="A187" s="34"/>
      <c r="B187" s="35"/>
      <c r="C187" s="187" t="s">
        <v>233</v>
      </c>
      <c r="D187" s="187" t="s">
        <v>159</v>
      </c>
      <c r="E187" s="188" t="s">
        <v>234</v>
      </c>
      <c r="F187" s="189" t="s">
        <v>235</v>
      </c>
      <c r="G187" s="190" t="s">
        <v>171</v>
      </c>
      <c r="H187" s="191">
        <v>200</v>
      </c>
      <c r="I187" s="192"/>
      <c r="J187" s="193">
        <f>ROUND(I187*H187,2)</f>
        <v>0</v>
      </c>
      <c r="K187" s="194"/>
      <c r="L187" s="39"/>
      <c r="M187" s="195" t="s">
        <v>1</v>
      </c>
      <c r="N187" s="196" t="s">
        <v>42</v>
      </c>
      <c r="O187" s="71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163</v>
      </c>
      <c r="AT187" s="199" t="s">
        <v>159</v>
      </c>
      <c r="AU187" s="199" t="s">
        <v>87</v>
      </c>
      <c r="AY187" s="17" t="s">
        <v>157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7" t="s">
        <v>85</v>
      </c>
      <c r="BK187" s="200">
        <f>ROUND(I187*H187,2)</f>
        <v>0</v>
      </c>
      <c r="BL187" s="17" t="s">
        <v>163</v>
      </c>
      <c r="BM187" s="199" t="s">
        <v>236</v>
      </c>
    </row>
    <row r="188" spans="1:65" s="2" customFormat="1" ht="33" customHeight="1">
      <c r="A188" s="34"/>
      <c r="B188" s="35"/>
      <c r="C188" s="187" t="s">
        <v>237</v>
      </c>
      <c r="D188" s="187" t="s">
        <v>159</v>
      </c>
      <c r="E188" s="188" t="s">
        <v>238</v>
      </c>
      <c r="F188" s="189" t="s">
        <v>239</v>
      </c>
      <c r="G188" s="190" t="s">
        <v>171</v>
      </c>
      <c r="H188" s="191">
        <v>486.42</v>
      </c>
      <c r="I188" s="192"/>
      <c r="J188" s="193">
        <f>ROUND(I188*H188,2)</f>
        <v>0</v>
      </c>
      <c r="K188" s="194"/>
      <c r="L188" s="39"/>
      <c r="M188" s="195" t="s">
        <v>1</v>
      </c>
      <c r="N188" s="196" t="s">
        <v>42</v>
      </c>
      <c r="O188" s="71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163</v>
      </c>
      <c r="AT188" s="199" t="s">
        <v>159</v>
      </c>
      <c r="AU188" s="199" t="s">
        <v>87</v>
      </c>
      <c r="AY188" s="17" t="s">
        <v>157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7" t="s">
        <v>85</v>
      </c>
      <c r="BK188" s="200">
        <f>ROUND(I188*H188,2)</f>
        <v>0</v>
      </c>
      <c r="BL188" s="17" t="s">
        <v>163</v>
      </c>
      <c r="BM188" s="199" t="s">
        <v>240</v>
      </c>
    </row>
    <row r="189" spans="1:65" s="15" customFormat="1" ht="10.15">
      <c r="B189" s="224"/>
      <c r="C189" s="225"/>
      <c r="D189" s="203" t="s">
        <v>173</v>
      </c>
      <c r="E189" s="226" t="s">
        <v>1</v>
      </c>
      <c r="F189" s="227" t="s">
        <v>241</v>
      </c>
      <c r="G189" s="225"/>
      <c r="H189" s="226" t="s">
        <v>1</v>
      </c>
      <c r="I189" s="228"/>
      <c r="J189" s="225"/>
      <c r="K189" s="225"/>
      <c r="L189" s="229"/>
      <c r="M189" s="230"/>
      <c r="N189" s="231"/>
      <c r="O189" s="231"/>
      <c r="P189" s="231"/>
      <c r="Q189" s="231"/>
      <c r="R189" s="231"/>
      <c r="S189" s="231"/>
      <c r="T189" s="232"/>
      <c r="AT189" s="233" t="s">
        <v>173</v>
      </c>
      <c r="AU189" s="233" t="s">
        <v>87</v>
      </c>
      <c r="AV189" s="15" t="s">
        <v>85</v>
      </c>
      <c r="AW189" s="15" t="s">
        <v>34</v>
      </c>
      <c r="AX189" s="15" t="s">
        <v>77</v>
      </c>
      <c r="AY189" s="233" t="s">
        <v>157</v>
      </c>
    </row>
    <row r="190" spans="1:65" s="13" customFormat="1" ht="10.15">
      <c r="B190" s="201"/>
      <c r="C190" s="202"/>
      <c r="D190" s="203" t="s">
        <v>173</v>
      </c>
      <c r="E190" s="204" t="s">
        <v>1</v>
      </c>
      <c r="F190" s="205" t="s">
        <v>242</v>
      </c>
      <c r="G190" s="202"/>
      <c r="H190" s="206">
        <v>160.38</v>
      </c>
      <c r="I190" s="207"/>
      <c r="J190" s="202"/>
      <c r="K190" s="202"/>
      <c r="L190" s="208"/>
      <c r="M190" s="209"/>
      <c r="N190" s="210"/>
      <c r="O190" s="210"/>
      <c r="P190" s="210"/>
      <c r="Q190" s="210"/>
      <c r="R190" s="210"/>
      <c r="S190" s="210"/>
      <c r="T190" s="211"/>
      <c r="AT190" s="212" t="s">
        <v>173</v>
      </c>
      <c r="AU190" s="212" t="s">
        <v>87</v>
      </c>
      <c r="AV190" s="13" t="s">
        <v>87</v>
      </c>
      <c r="AW190" s="13" t="s">
        <v>34</v>
      </c>
      <c r="AX190" s="13" t="s">
        <v>77</v>
      </c>
      <c r="AY190" s="212" t="s">
        <v>157</v>
      </c>
    </row>
    <row r="191" spans="1:65" s="15" customFormat="1" ht="10.15">
      <c r="B191" s="224"/>
      <c r="C191" s="225"/>
      <c r="D191" s="203" t="s">
        <v>173</v>
      </c>
      <c r="E191" s="226" t="s">
        <v>1</v>
      </c>
      <c r="F191" s="227" t="s">
        <v>243</v>
      </c>
      <c r="G191" s="225"/>
      <c r="H191" s="226" t="s">
        <v>1</v>
      </c>
      <c r="I191" s="228"/>
      <c r="J191" s="225"/>
      <c r="K191" s="225"/>
      <c r="L191" s="229"/>
      <c r="M191" s="230"/>
      <c r="N191" s="231"/>
      <c r="O191" s="231"/>
      <c r="P191" s="231"/>
      <c r="Q191" s="231"/>
      <c r="R191" s="231"/>
      <c r="S191" s="231"/>
      <c r="T191" s="232"/>
      <c r="AT191" s="233" t="s">
        <v>173</v>
      </c>
      <c r="AU191" s="233" t="s">
        <v>87</v>
      </c>
      <c r="AV191" s="15" t="s">
        <v>85</v>
      </c>
      <c r="AW191" s="15" t="s">
        <v>34</v>
      </c>
      <c r="AX191" s="15" t="s">
        <v>77</v>
      </c>
      <c r="AY191" s="233" t="s">
        <v>157</v>
      </c>
    </row>
    <row r="192" spans="1:65" s="13" customFormat="1" ht="10.15">
      <c r="B192" s="201"/>
      <c r="C192" s="202"/>
      <c r="D192" s="203" t="s">
        <v>173</v>
      </c>
      <c r="E192" s="204" t="s">
        <v>1</v>
      </c>
      <c r="F192" s="205" t="s">
        <v>244</v>
      </c>
      <c r="G192" s="202"/>
      <c r="H192" s="206">
        <v>326.04000000000002</v>
      </c>
      <c r="I192" s="207"/>
      <c r="J192" s="202"/>
      <c r="K192" s="202"/>
      <c r="L192" s="208"/>
      <c r="M192" s="209"/>
      <c r="N192" s="210"/>
      <c r="O192" s="210"/>
      <c r="P192" s="210"/>
      <c r="Q192" s="210"/>
      <c r="R192" s="210"/>
      <c r="S192" s="210"/>
      <c r="T192" s="211"/>
      <c r="AT192" s="212" t="s">
        <v>173</v>
      </c>
      <c r="AU192" s="212" t="s">
        <v>87</v>
      </c>
      <c r="AV192" s="13" t="s">
        <v>87</v>
      </c>
      <c r="AW192" s="13" t="s">
        <v>34</v>
      </c>
      <c r="AX192" s="13" t="s">
        <v>77</v>
      </c>
      <c r="AY192" s="212" t="s">
        <v>157</v>
      </c>
    </row>
    <row r="193" spans="1:65" s="14" customFormat="1" ht="10.15">
      <c r="B193" s="213"/>
      <c r="C193" s="214"/>
      <c r="D193" s="203" t="s">
        <v>173</v>
      </c>
      <c r="E193" s="215" t="s">
        <v>1</v>
      </c>
      <c r="F193" s="216" t="s">
        <v>178</v>
      </c>
      <c r="G193" s="214"/>
      <c r="H193" s="217">
        <v>486.42</v>
      </c>
      <c r="I193" s="218"/>
      <c r="J193" s="214"/>
      <c r="K193" s="214"/>
      <c r="L193" s="219"/>
      <c r="M193" s="220"/>
      <c r="N193" s="221"/>
      <c r="O193" s="221"/>
      <c r="P193" s="221"/>
      <c r="Q193" s="221"/>
      <c r="R193" s="221"/>
      <c r="S193" s="221"/>
      <c r="T193" s="222"/>
      <c r="AT193" s="223" t="s">
        <v>173</v>
      </c>
      <c r="AU193" s="223" t="s">
        <v>87</v>
      </c>
      <c r="AV193" s="14" t="s">
        <v>163</v>
      </c>
      <c r="AW193" s="14" t="s">
        <v>4</v>
      </c>
      <c r="AX193" s="14" t="s">
        <v>85</v>
      </c>
      <c r="AY193" s="223" t="s">
        <v>157</v>
      </c>
    </row>
    <row r="194" spans="1:65" s="12" customFormat="1" ht="22.8" customHeight="1">
      <c r="B194" s="171"/>
      <c r="C194" s="172"/>
      <c r="D194" s="173" t="s">
        <v>76</v>
      </c>
      <c r="E194" s="185" t="s">
        <v>87</v>
      </c>
      <c r="F194" s="185" t="s">
        <v>245</v>
      </c>
      <c r="G194" s="172"/>
      <c r="H194" s="172"/>
      <c r="I194" s="175"/>
      <c r="J194" s="186">
        <f>BK194</f>
        <v>0</v>
      </c>
      <c r="K194" s="172"/>
      <c r="L194" s="177"/>
      <c r="M194" s="178"/>
      <c r="N194" s="179"/>
      <c r="O194" s="179"/>
      <c r="P194" s="180">
        <f>SUM(P195:P243)</f>
        <v>0</v>
      </c>
      <c r="Q194" s="179"/>
      <c r="R194" s="180">
        <f>SUM(R195:R243)</f>
        <v>559.20454678999999</v>
      </c>
      <c r="S194" s="179"/>
      <c r="T194" s="181">
        <f>SUM(T195:T243)</f>
        <v>0</v>
      </c>
      <c r="AR194" s="182" t="s">
        <v>85</v>
      </c>
      <c r="AT194" s="183" t="s">
        <v>76</v>
      </c>
      <c r="AU194" s="183" t="s">
        <v>85</v>
      </c>
      <c r="AY194" s="182" t="s">
        <v>157</v>
      </c>
      <c r="BK194" s="184">
        <f>SUM(BK195:BK243)</f>
        <v>0</v>
      </c>
    </row>
    <row r="195" spans="1:65" s="2" customFormat="1" ht="37.799999999999997" customHeight="1">
      <c r="A195" s="34"/>
      <c r="B195" s="35"/>
      <c r="C195" s="187" t="s">
        <v>246</v>
      </c>
      <c r="D195" s="187" t="s">
        <v>159</v>
      </c>
      <c r="E195" s="188" t="s">
        <v>247</v>
      </c>
      <c r="F195" s="189" t="s">
        <v>248</v>
      </c>
      <c r="G195" s="190" t="s">
        <v>181</v>
      </c>
      <c r="H195" s="191">
        <v>24.321000000000002</v>
      </c>
      <c r="I195" s="192"/>
      <c r="J195" s="193">
        <f>ROUND(I195*H195,2)</f>
        <v>0</v>
      </c>
      <c r="K195" s="194"/>
      <c r="L195" s="39"/>
      <c r="M195" s="195" t="s">
        <v>1</v>
      </c>
      <c r="N195" s="196" t="s">
        <v>42</v>
      </c>
      <c r="O195" s="71"/>
      <c r="P195" s="197">
        <f>O195*H195</f>
        <v>0</v>
      </c>
      <c r="Q195" s="197">
        <v>1.98</v>
      </c>
      <c r="R195" s="197">
        <f>Q195*H195</f>
        <v>48.15558</v>
      </c>
      <c r="S195" s="197">
        <v>0</v>
      </c>
      <c r="T195" s="19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163</v>
      </c>
      <c r="AT195" s="199" t="s">
        <v>159</v>
      </c>
      <c r="AU195" s="199" t="s">
        <v>87</v>
      </c>
      <c r="AY195" s="17" t="s">
        <v>157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7" t="s">
        <v>85</v>
      </c>
      <c r="BK195" s="200">
        <f>ROUND(I195*H195,2)</f>
        <v>0</v>
      </c>
      <c r="BL195" s="17" t="s">
        <v>163</v>
      </c>
      <c r="BM195" s="199" t="s">
        <v>249</v>
      </c>
    </row>
    <row r="196" spans="1:65" s="15" customFormat="1" ht="10.15">
      <c r="B196" s="224"/>
      <c r="C196" s="225"/>
      <c r="D196" s="203" t="s">
        <v>173</v>
      </c>
      <c r="E196" s="226" t="s">
        <v>1</v>
      </c>
      <c r="F196" s="227" t="s">
        <v>243</v>
      </c>
      <c r="G196" s="225"/>
      <c r="H196" s="226" t="s">
        <v>1</v>
      </c>
      <c r="I196" s="228"/>
      <c r="J196" s="225"/>
      <c r="K196" s="225"/>
      <c r="L196" s="229"/>
      <c r="M196" s="230"/>
      <c r="N196" s="231"/>
      <c r="O196" s="231"/>
      <c r="P196" s="231"/>
      <c r="Q196" s="231"/>
      <c r="R196" s="231"/>
      <c r="S196" s="231"/>
      <c r="T196" s="232"/>
      <c r="AT196" s="233" t="s">
        <v>173</v>
      </c>
      <c r="AU196" s="233" t="s">
        <v>87</v>
      </c>
      <c r="AV196" s="15" t="s">
        <v>85</v>
      </c>
      <c r="AW196" s="15" t="s">
        <v>34</v>
      </c>
      <c r="AX196" s="15" t="s">
        <v>77</v>
      </c>
      <c r="AY196" s="233" t="s">
        <v>157</v>
      </c>
    </row>
    <row r="197" spans="1:65" s="13" customFormat="1" ht="10.15">
      <c r="B197" s="201"/>
      <c r="C197" s="202"/>
      <c r="D197" s="203" t="s">
        <v>173</v>
      </c>
      <c r="E197" s="204" t="s">
        <v>1</v>
      </c>
      <c r="F197" s="205" t="s">
        <v>250</v>
      </c>
      <c r="G197" s="202"/>
      <c r="H197" s="206">
        <v>16.302</v>
      </c>
      <c r="I197" s="207"/>
      <c r="J197" s="202"/>
      <c r="K197" s="202"/>
      <c r="L197" s="208"/>
      <c r="M197" s="209"/>
      <c r="N197" s="210"/>
      <c r="O197" s="210"/>
      <c r="P197" s="210"/>
      <c r="Q197" s="210"/>
      <c r="R197" s="210"/>
      <c r="S197" s="210"/>
      <c r="T197" s="211"/>
      <c r="AT197" s="212" t="s">
        <v>173</v>
      </c>
      <c r="AU197" s="212" t="s">
        <v>87</v>
      </c>
      <c r="AV197" s="13" t="s">
        <v>87</v>
      </c>
      <c r="AW197" s="13" t="s">
        <v>34</v>
      </c>
      <c r="AX197" s="13" t="s">
        <v>77</v>
      </c>
      <c r="AY197" s="212" t="s">
        <v>157</v>
      </c>
    </row>
    <row r="198" spans="1:65" s="15" customFormat="1" ht="10.15">
      <c r="B198" s="224"/>
      <c r="C198" s="225"/>
      <c r="D198" s="203" t="s">
        <v>173</v>
      </c>
      <c r="E198" s="226" t="s">
        <v>1</v>
      </c>
      <c r="F198" s="227" t="s">
        <v>241</v>
      </c>
      <c r="G198" s="225"/>
      <c r="H198" s="226" t="s">
        <v>1</v>
      </c>
      <c r="I198" s="228"/>
      <c r="J198" s="225"/>
      <c r="K198" s="225"/>
      <c r="L198" s="229"/>
      <c r="M198" s="230"/>
      <c r="N198" s="231"/>
      <c r="O198" s="231"/>
      <c r="P198" s="231"/>
      <c r="Q198" s="231"/>
      <c r="R198" s="231"/>
      <c r="S198" s="231"/>
      <c r="T198" s="232"/>
      <c r="AT198" s="233" t="s">
        <v>173</v>
      </c>
      <c r="AU198" s="233" t="s">
        <v>87</v>
      </c>
      <c r="AV198" s="15" t="s">
        <v>85</v>
      </c>
      <c r="AW198" s="15" t="s">
        <v>34</v>
      </c>
      <c r="AX198" s="15" t="s">
        <v>77</v>
      </c>
      <c r="AY198" s="233" t="s">
        <v>157</v>
      </c>
    </row>
    <row r="199" spans="1:65" s="13" customFormat="1" ht="10.15">
      <c r="B199" s="201"/>
      <c r="C199" s="202"/>
      <c r="D199" s="203" t="s">
        <v>173</v>
      </c>
      <c r="E199" s="204" t="s">
        <v>1</v>
      </c>
      <c r="F199" s="205" t="s">
        <v>251</v>
      </c>
      <c r="G199" s="202"/>
      <c r="H199" s="206">
        <v>8.0190000000000001</v>
      </c>
      <c r="I199" s="207"/>
      <c r="J199" s="202"/>
      <c r="K199" s="202"/>
      <c r="L199" s="208"/>
      <c r="M199" s="209"/>
      <c r="N199" s="210"/>
      <c r="O199" s="210"/>
      <c r="P199" s="210"/>
      <c r="Q199" s="210"/>
      <c r="R199" s="210"/>
      <c r="S199" s="210"/>
      <c r="T199" s="211"/>
      <c r="AT199" s="212" t="s">
        <v>173</v>
      </c>
      <c r="AU199" s="212" t="s">
        <v>87</v>
      </c>
      <c r="AV199" s="13" t="s">
        <v>87</v>
      </c>
      <c r="AW199" s="13" t="s">
        <v>34</v>
      </c>
      <c r="AX199" s="13" t="s">
        <v>77</v>
      </c>
      <c r="AY199" s="212" t="s">
        <v>157</v>
      </c>
    </row>
    <row r="200" spans="1:65" s="14" customFormat="1" ht="10.15">
      <c r="B200" s="213"/>
      <c r="C200" s="214"/>
      <c r="D200" s="203" t="s">
        <v>173</v>
      </c>
      <c r="E200" s="215" t="s">
        <v>1</v>
      </c>
      <c r="F200" s="216" t="s">
        <v>178</v>
      </c>
      <c r="G200" s="214"/>
      <c r="H200" s="217">
        <v>24.321000000000002</v>
      </c>
      <c r="I200" s="218"/>
      <c r="J200" s="214"/>
      <c r="K200" s="214"/>
      <c r="L200" s="219"/>
      <c r="M200" s="220"/>
      <c r="N200" s="221"/>
      <c r="O200" s="221"/>
      <c r="P200" s="221"/>
      <c r="Q200" s="221"/>
      <c r="R200" s="221"/>
      <c r="S200" s="221"/>
      <c r="T200" s="222"/>
      <c r="AT200" s="223" t="s">
        <v>173</v>
      </c>
      <c r="AU200" s="223" t="s">
        <v>87</v>
      </c>
      <c r="AV200" s="14" t="s">
        <v>163</v>
      </c>
      <c r="AW200" s="14" t="s">
        <v>4</v>
      </c>
      <c r="AX200" s="14" t="s">
        <v>85</v>
      </c>
      <c r="AY200" s="223" t="s">
        <v>157</v>
      </c>
    </row>
    <row r="201" spans="1:65" s="2" customFormat="1" ht="33" customHeight="1">
      <c r="A201" s="34"/>
      <c r="B201" s="35"/>
      <c r="C201" s="187" t="s">
        <v>252</v>
      </c>
      <c r="D201" s="187" t="s">
        <v>159</v>
      </c>
      <c r="E201" s="188" t="s">
        <v>253</v>
      </c>
      <c r="F201" s="189" t="s">
        <v>254</v>
      </c>
      <c r="G201" s="190" t="s">
        <v>181</v>
      </c>
      <c r="H201" s="191">
        <v>178.53</v>
      </c>
      <c r="I201" s="192"/>
      <c r="J201" s="193">
        <f>ROUND(I201*H201,2)</f>
        <v>0</v>
      </c>
      <c r="K201" s="194"/>
      <c r="L201" s="39"/>
      <c r="M201" s="195" t="s">
        <v>1</v>
      </c>
      <c r="N201" s="196" t="s">
        <v>42</v>
      </c>
      <c r="O201" s="71"/>
      <c r="P201" s="197">
        <f>O201*H201</f>
        <v>0</v>
      </c>
      <c r="Q201" s="197">
        <v>2.5018699999999998</v>
      </c>
      <c r="R201" s="197">
        <f>Q201*H201</f>
        <v>446.65885109999999</v>
      </c>
      <c r="S201" s="197">
        <v>0</v>
      </c>
      <c r="T201" s="19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163</v>
      </c>
      <c r="AT201" s="199" t="s">
        <v>159</v>
      </c>
      <c r="AU201" s="199" t="s">
        <v>87</v>
      </c>
      <c r="AY201" s="17" t="s">
        <v>157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7" t="s">
        <v>85</v>
      </c>
      <c r="BK201" s="200">
        <f>ROUND(I201*H201,2)</f>
        <v>0</v>
      </c>
      <c r="BL201" s="17" t="s">
        <v>163</v>
      </c>
      <c r="BM201" s="199" t="s">
        <v>255</v>
      </c>
    </row>
    <row r="202" spans="1:65" s="15" customFormat="1" ht="10.15">
      <c r="B202" s="224"/>
      <c r="C202" s="225"/>
      <c r="D202" s="203" t="s">
        <v>173</v>
      </c>
      <c r="E202" s="226" t="s">
        <v>1</v>
      </c>
      <c r="F202" s="227" t="s">
        <v>241</v>
      </c>
      <c r="G202" s="225"/>
      <c r="H202" s="226" t="s">
        <v>1</v>
      </c>
      <c r="I202" s="228"/>
      <c r="J202" s="225"/>
      <c r="K202" s="225"/>
      <c r="L202" s="229"/>
      <c r="M202" s="230"/>
      <c r="N202" s="231"/>
      <c r="O202" s="231"/>
      <c r="P202" s="231"/>
      <c r="Q202" s="231"/>
      <c r="R202" s="231"/>
      <c r="S202" s="231"/>
      <c r="T202" s="232"/>
      <c r="AT202" s="233" t="s">
        <v>173</v>
      </c>
      <c r="AU202" s="233" t="s">
        <v>87</v>
      </c>
      <c r="AV202" s="15" t="s">
        <v>85</v>
      </c>
      <c r="AW202" s="15" t="s">
        <v>34</v>
      </c>
      <c r="AX202" s="15" t="s">
        <v>77</v>
      </c>
      <c r="AY202" s="233" t="s">
        <v>157</v>
      </c>
    </row>
    <row r="203" spans="1:65" s="13" customFormat="1" ht="10.15">
      <c r="B203" s="201"/>
      <c r="C203" s="202"/>
      <c r="D203" s="203" t="s">
        <v>173</v>
      </c>
      <c r="E203" s="204" t="s">
        <v>1</v>
      </c>
      <c r="F203" s="205" t="s">
        <v>256</v>
      </c>
      <c r="G203" s="202"/>
      <c r="H203" s="206">
        <v>48.113999999999997</v>
      </c>
      <c r="I203" s="207"/>
      <c r="J203" s="202"/>
      <c r="K203" s="202"/>
      <c r="L203" s="208"/>
      <c r="M203" s="209"/>
      <c r="N203" s="210"/>
      <c r="O203" s="210"/>
      <c r="P203" s="210"/>
      <c r="Q203" s="210"/>
      <c r="R203" s="210"/>
      <c r="S203" s="210"/>
      <c r="T203" s="211"/>
      <c r="AT203" s="212" t="s">
        <v>173</v>
      </c>
      <c r="AU203" s="212" t="s">
        <v>87</v>
      </c>
      <c r="AV203" s="13" t="s">
        <v>87</v>
      </c>
      <c r="AW203" s="13" t="s">
        <v>34</v>
      </c>
      <c r="AX203" s="13" t="s">
        <v>77</v>
      </c>
      <c r="AY203" s="212" t="s">
        <v>157</v>
      </c>
    </row>
    <row r="204" spans="1:65" s="15" customFormat="1" ht="10.15">
      <c r="B204" s="224"/>
      <c r="C204" s="225"/>
      <c r="D204" s="203" t="s">
        <v>173</v>
      </c>
      <c r="E204" s="226" t="s">
        <v>1</v>
      </c>
      <c r="F204" s="227" t="s">
        <v>243</v>
      </c>
      <c r="G204" s="225"/>
      <c r="H204" s="226" t="s">
        <v>1</v>
      </c>
      <c r="I204" s="228"/>
      <c r="J204" s="225"/>
      <c r="K204" s="225"/>
      <c r="L204" s="229"/>
      <c r="M204" s="230"/>
      <c r="N204" s="231"/>
      <c r="O204" s="231"/>
      <c r="P204" s="231"/>
      <c r="Q204" s="231"/>
      <c r="R204" s="231"/>
      <c r="S204" s="231"/>
      <c r="T204" s="232"/>
      <c r="AT204" s="233" t="s">
        <v>173</v>
      </c>
      <c r="AU204" s="233" t="s">
        <v>87</v>
      </c>
      <c r="AV204" s="15" t="s">
        <v>85</v>
      </c>
      <c r="AW204" s="15" t="s">
        <v>34</v>
      </c>
      <c r="AX204" s="15" t="s">
        <v>77</v>
      </c>
      <c r="AY204" s="233" t="s">
        <v>157</v>
      </c>
    </row>
    <row r="205" spans="1:65" s="13" customFormat="1" ht="10.15">
      <c r="B205" s="201"/>
      <c r="C205" s="202"/>
      <c r="D205" s="203" t="s">
        <v>173</v>
      </c>
      <c r="E205" s="204" t="s">
        <v>1</v>
      </c>
      <c r="F205" s="205" t="s">
        <v>257</v>
      </c>
      <c r="G205" s="202"/>
      <c r="H205" s="206">
        <v>130.416</v>
      </c>
      <c r="I205" s="207"/>
      <c r="J205" s="202"/>
      <c r="K205" s="202"/>
      <c r="L205" s="208"/>
      <c r="M205" s="209"/>
      <c r="N205" s="210"/>
      <c r="O205" s="210"/>
      <c r="P205" s="210"/>
      <c r="Q205" s="210"/>
      <c r="R205" s="210"/>
      <c r="S205" s="210"/>
      <c r="T205" s="211"/>
      <c r="AT205" s="212" t="s">
        <v>173</v>
      </c>
      <c r="AU205" s="212" t="s">
        <v>87</v>
      </c>
      <c r="AV205" s="13" t="s">
        <v>87</v>
      </c>
      <c r="AW205" s="13" t="s">
        <v>34</v>
      </c>
      <c r="AX205" s="13" t="s">
        <v>77</v>
      </c>
      <c r="AY205" s="212" t="s">
        <v>157</v>
      </c>
    </row>
    <row r="206" spans="1:65" s="14" customFormat="1" ht="10.15">
      <c r="B206" s="213"/>
      <c r="C206" s="214"/>
      <c r="D206" s="203" t="s">
        <v>173</v>
      </c>
      <c r="E206" s="215" t="s">
        <v>1</v>
      </c>
      <c r="F206" s="216" t="s">
        <v>178</v>
      </c>
      <c r="G206" s="214"/>
      <c r="H206" s="217">
        <v>178.53</v>
      </c>
      <c r="I206" s="218"/>
      <c r="J206" s="214"/>
      <c r="K206" s="214"/>
      <c r="L206" s="219"/>
      <c r="M206" s="220"/>
      <c r="N206" s="221"/>
      <c r="O206" s="221"/>
      <c r="P206" s="221"/>
      <c r="Q206" s="221"/>
      <c r="R206" s="221"/>
      <c r="S206" s="221"/>
      <c r="T206" s="222"/>
      <c r="AT206" s="223" t="s">
        <v>173</v>
      </c>
      <c r="AU206" s="223" t="s">
        <v>87</v>
      </c>
      <c r="AV206" s="14" t="s">
        <v>163</v>
      </c>
      <c r="AW206" s="14" t="s">
        <v>4</v>
      </c>
      <c r="AX206" s="14" t="s">
        <v>85</v>
      </c>
      <c r="AY206" s="223" t="s">
        <v>157</v>
      </c>
    </row>
    <row r="207" spans="1:65" s="2" customFormat="1" ht="24.2" customHeight="1">
      <c r="A207" s="34"/>
      <c r="B207" s="35"/>
      <c r="C207" s="187" t="s">
        <v>258</v>
      </c>
      <c r="D207" s="187" t="s">
        <v>159</v>
      </c>
      <c r="E207" s="188" t="s">
        <v>259</v>
      </c>
      <c r="F207" s="189" t="s">
        <v>260</v>
      </c>
      <c r="G207" s="190" t="s">
        <v>181</v>
      </c>
      <c r="H207" s="191">
        <v>3.27</v>
      </c>
      <c r="I207" s="192"/>
      <c r="J207" s="193">
        <f>ROUND(I207*H207,2)</f>
        <v>0</v>
      </c>
      <c r="K207" s="194"/>
      <c r="L207" s="39"/>
      <c r="M207" s="195" t="s">
        <v>1</v>
      </c>
      <c r="N207" s="196" t="s">
        <v>42</v>
      </c>
      <c r="O207" s="71"/>
      <c r="P207" s="197">
        <f>O207*H207</f>
        <v>0</v>
      </c>
      <c r="Q207" s="197">
        <v>2.5236100000000001</v>
      </c>
      <c r="R207" s="197">
        <f>Q207*H207</f>
        <v>8.2522047000000001</v>
      </c>
      <c r="S207" s="197">
        <v>0</v>
      </c>
      <c r="T207" s="19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163</v>
      </c>
      <c r="AT207" s="199" t="s">
        <v>159</v>
      </c>
      <c r="AU207" s="199" t="s">
        <v>87</v>
      </c>
      <c r="AY207" s="17" t="s">
        <v>157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7" t="s">
        <v>85</v>
      </c>
      <c r="BK207" s="200">
        <f>ROUND(I207*H207,2)</f>
        <v>0</v>
      </c>
      <c r="BL207" s="17" t="s">
        <v>163</v>
      </c>
      <c r="BM207" s="199" t="s">
        <v>261</v>
      </c>
    </row>
    <row r="208" spans="1:65" s="13" customFormat="1" ht="10.15">
      <c r="B208" s="201"/>
      <c r="C208" s="202"/>
      <c r="D208" s="203" t="s">
        <v>173</v>
      </c>
      <c r="E208" s="204" t="s">
        <v>1</v>
      </c>
      <c r="F208" s="205" t="s">
        <v>262</v>
      </c>
      <c r="G208" s="202"/>
      <c r="H208" s="206">
        <v>2.25</v>
      </c>
      <c r="I208" s="207"/>
      <c r="J208" s="202"/>
      <c r="K208" s="202"/>
      <c r="L208" s="208"/>
      <c r="M208" s="209"/>
      <c r="N208" s="210"/>
      <c r="O208" s="210"/>
      <c r="P208" s="210"/>
      <c r="Q208" s="210"/>
      <c r="R208" s="210"/>
      <c r="S208" s="210"/>
      <c r="T208" s="211"/>
      <c r="AT208" s="212" t="s">
        <v>173</v>
      </c>
      <c r="AU208" s="212" t="s">
        <v>87</v>
      </c>
      <c r="AV208" s="13" t="s">
        <v>87</v>
      </c>
      <c r="AW208" s="13" t="s">
        <v>34</v>
      </c>
      <c r="AX208" s="13" t="s">
        <v>77</v>
      </c>
      <c r="AY208" s="212" t="s">
        <v>157</v>
      </c>
    </row>
    <row r="209" spans="1:65" s="13" customFormat="1" ht="10.15">
      <c r="B209" s="201"/>
      <c r="C209" s="202"/>
      <c r="D209" s="203" t="s">
        <v>173</v>
      </c>
      <c r="E209" s="204" t="s">
        <v>1</v>
      </c>
      <c r="F209" s="205" t="s">
        <v>263</v>
      </c>
      <c r="G209" s="202"/>
      <c r="H209" s="206">
        <v>1.02</v>
      </c>
      <c r="I209" s="207"/>
      <c r="J209" s="202"/>
      <c r="K209" s="202"/>
      <c r="L209" s="208"/>
      <c r="M209" s="209"/>
      <c r="N209" s="210"/>
      <c r="O209" s="210"/>
      <c r="P209" s="210"/>
      <c r="Q209" s="210"/>
      <c r="R209" s="210"/>
      <c r="S209" s="210"/>
      <c r="T209" s="211"/>
      <c r="AT209" s="212" t="s">
        <v>173</v>
      </c>
      <c r="AU209" s="212" t="s">
        <v>87</v>
      </c>
      <c r="AV209" s="13" t="s">
        <v>87</v>
      </c>
      <c r="AW209" s="13" t="s">
        <v>34</v>
      </c>
      <c r="AX209" s="13" t="s">
        <v>77</v>
      </c>
      <c r="AY209" s="212" t="s">
        <v>157</v>
      </c>
    </row>
    <row r="210" spans="1:65" s="14" customFormat="1" ht="10.15">
      <c r="B210" s="213"/>
      <c r="C210" s="214"/>
      <c r="D210" s="203" t="s">
        <v>173</v>
      </c>
      <c r="E210" s="215" t="s">
        <v>1</v>
      </c>
      <c r="F210" s="216" t="s">
        <v>178</v>
      </c>
      <c r="G210" s="214"/>
      <c r="H210" s="217">
        <v>3.27</v>
      </c>
      <c r="I210" s="218"/>
      <c r="J210" s="214"/>
      <c r="K210" s="214"/>
      <c r="L210" s="219"/>
      <c r="M210" s="220"/>
      <c r="N210" s="221"/>
      <c r="O210" s="221"/>
      <c r="P210" s="221"/>
      <c r="Q210" s="221"/>
      <c r="R210" s="221"/>
      <c r="S210" s="221"/>
      <c r="T210" s="222"/>
      <c r="AT210" s="223" t="s">
        <v>173</v>
      </c>
      <c r="AU210" s="223" t="s">
        <v>87</v>
      </c>
      <c r="AV210" s="14" t="s">
        <v>163</v>
      </c>
      <c r="AW210" s="14" t="s">
        <v>4</v>
      </c>
      <c r="AX210" s="14" t="s">
        <v>85</v>
      </c>
      <c r="AY210" s="223" t="s">
        <v>157</v>
      </c>
    </row>
    <row r="211" spans="1:65" s="2" customFormat="1" ht="16.5" customHeight="1">
      <c r="A211" s="34"/>
      <c r="B211" s="35"/>
      <c r="C211" s="187" t="s">
        <v>264</v>
      </c>
      <c r="D211" s="187" t="s">
        <v>159</v>
      </c>
      <c r="E211" s="188" t="s">
        <v>265</v>
      </c>
      <c r="F211" s="189" t="s">
        <v>266</v>
      </c>
      <c r="G211" s="190" t="s">
        <v>171</v>
      </c>
      <c r="H211" s="191">
        <v>49.43</v>
      </c>
      <c r="I211" s="192"/>
      <c r="J211" s="193">
        <f>ROUND(I211*H211,2)</f>
        <v>0</v>
      </c>
      <c r="K211" s="194"/>
      <c r="L211" s="39"/>
      <c r="M211" s="195" t="s">
        <v>1</v>
      </c>
      <c r="N211" s="196" t="s">
        <v>42</v>
      </c>
      <c r="O211" s="71"/>
      <c r="P211" s="197">
        <f>O211*H211</f>
        <v>0</v>
      </c>
      <c r="Q211" s="197">
        <v>2.9399999999999999E-3</v>
      </c>
      <c r="R211" s="197">
        <f>Q211*H211</f>
        <v>0.14532419999999999</v>
      </c>
      <c r="S211" s="197">
        <v>0</v>
      </c>
      <c r="T211" s="19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163</v>
      </c>
      <c r="AT211" s="199" t="s">
        <v>159</v>
      </c>
      <c r="AU211" s="199" t="s">
        <v>87</v>
      </c>
      <c r="AY211" s="17" t="s">
        <v>157</v>
      </c>
      <c r="BE211" s="200">
        <f>IF(N211="základní",J211,0)</f>
        <v>0</v>
      </c>
      <c r="BF211" s="200">
        <f>IF(N211="snížená",J211,0)</f>
        <v>0</v>
      </c>
      <c r="BG211" s="200">
        <f>IF(N211="zákl. přenesená",J211,0)</f>
        <v>0</v>
      </c>
      <c r="BH211" s="200">
        <f>IF(N211="sníž. přenesená",J211,0)</f>
        <v>0</v>
      </c>
      <c r="BI211" s="200">
        <f>IF(N211="nulová",J211,0)</f>
        <v>0</v>
      </c>
      <c r="BJ211" s="17" t="s">
        <v>85</v>
      </c>
      <c r="BK211" s="200">
        <f>ROUND(I211*H211,2)</f>
        <v>0</v>
      </c>
      <c r="BL211" s="17" t="s">
        <v>163</v>
      </c>
      <c r="BM211" s="199" t="s">
        <v>267</v>
      </c>
    </row>
    <row r="212" spans="1:65" s="15" customFormat="1" ht="10.15">
      <c r="B212" s="224"/>
      <c r="C212" s="225"/>
      <c r="D212" s="203" t="s">
        <v>173</v>
      </c>
      <c r="E212" s="226" t="s">
        <v>1</v>
      </c>
      <c r="F212" s="227" t="s">
        <v>241</v>
      </c>
      <c r="G212" s="225"/>
      <c r="H212" s="226" t="s">
        <v>1</v>
      </c>
      <c r="I212" s="228"/>
      <c r="J212" s="225"/>
      <c r="K212" s="225"/>
      <c r="L212" s="229"/>
      <c r="M212" s="230"/>
      <c r="N212" s="231"/>
      <c r="O212" s="231"/>
      <c r="P212" s="231"/>
      <c r="Q212" s="231"/>
      <c r="R212" s="231"/>
      <c r="S212" s="231"/>
      <c r="T212" s="232"/>
      <c r="AT212" s="233" t="s">
        <v>173</v>
      </c>
      <c r="AU212" s="233" t="s">
        <v>87</v>
      </c>
      <c r="AV212" s="15" t="s">
        <v>85</v>
      </c>
      <c r="AW212" s="15" t="s">
        <v>34</v>
      </c>
      <c r="AX212" s="15" t="s">
        <v>77</v>
      </c>
      <c r="AY212" s="233" t="s">
        <v>157</v>
      </c>
    </row>
    <row r="213" spans="1:65" s="13" customFormat="1" ht="10.15">
      <c r="B213" s="201"/>
      <c r="C213" s="202"/>
      <c r="D213" s="203" t="s">
        <v>173</v>
      </c>
      <c r="E213" s="204" t="s">
        <v>1</v>
      </c>
      <c r="F213" s="205" t="s">
        <v>268</v>
      </c>
      <c r="G213" s="202"/>
      <c r="H213" s="206">
        <v>15.21</v>
      </c>
      <c r="I213" s="207"/>
      <c r="J213" s="202"/>
      <c r="K213" s="202"/>
      <c r="L213" s="208"/>
      <c r="M213" s="209"/>
      <c r="N213" s="210"/>
      <c r="O213" s="210"/>
      <c r="P213" s="210"/>
      <c r="Q213" s="210"/>
      <c r="R213" s="210"/>
      <c r="S213" s="210"/>
      <c r="T213" s="211"/>
      <c r="AT213" s="212" t="s">
        <v>173</v>
      </c>
      <c r="AU213" s="212" t="s">
        <v>87</v>
      </c>
      <c r="AV213" s="13" t="s">
        <v>87</v>
      </c>
      <c r="AW213" s="13" t="s">
        <v>34</v>
      </c>
      <c r="AX213" s="13" t="s">
        <v>77</v>
      </c>
      <c r="AY213" s="212" t="s">
        <v>157</v>
      </c>
    </row>
    <row r="214" spans="1:65" s="15" customFormat="1" ht="10.15">
      <c r="B214" s="224"/>
      <c r="C214" s="225"/>
      <c r="D214" s="203" t="s">
        <v>173</v>
      </c>
      <c r="E214" s="226" t="s">
        <v>1</v>
      </c>
      <c r="F214" s="227" t="s">
        <v>243</v>
      </c>
      <c r="G214" s="225"/>
      <c r="H214" s="226" t="s">
        <v>1</v>
      </c>
      <c r="I214" s="228"/>
      <c r="J214" s="225"/>
      <c r="K214" s="225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173</v>
      </c>
      <c r="AU214" s="233" t="s">
        <v>87</v>
      </c>
      <c r="AV214" s="15" t="s">
        <v>85</v>
      </c>
      <c r="AW214" s="15" t="s">
        <v>34</v>
      </c>
      <c r="AX214" s="15" t="s">
        <v>77</v>
      </c>
      <c r="AY214" s="233" t="s">
        <v>157</v>
      </c>
    </row>
    <row r="215" spans="1:65" s="13" customFormat="1" ht="10.15">
      <c r="B215" s="201"/>
      <c r="C215" s="202"/>
      <c r="D215" s="203" t="s">
        <v>173</v>
      </c>
      <c r="E215" s="204" t="s">
        <v>1</v>
      </c>
      <c r="F215" s="205" t="s">
        <v>269</v>
      </c>
      <c r="G215" s="202"/>
      <c r="H215" s="206">
        <v>30.32</v>
      </c>
      <c r="I215" s="207"/>
      <c r="J215" s="202"/>
      <c r="K215" s="202"/>
      <c r="L215" s="208"/>
      <c r="M215" s="209"/>
      <c r="N215" s="210"/>
      <c r="O215" s="210"/>
      <c r="P215" s="210"/>
      <c r="Q215" s="210"/>
      <c r="R215" s="210"/>
      <c r="S215" s="210"/>
      <c r="T215" s="211"/>
      <c r="AT215" s="212" t="s">
        <v>173</v>
      </c>
      <c r="AU215" s="212" t="s">
        <v>87</v>
      </c>
      <c r="AV215" s="13" t="s">
        <v>87</v>
      </c>
      <c r="AW215" s="13" t="s">
        <v>34</v>
      </c>
      <c r="AX215" s="13" t="s">
        <v>77</v>
      </c>
      <c r="AY215" s="212" t="s">
        <v>157</v>
      </c>
    </row>
    <row r="216" spans="1:65" s="13" customFormat="1" ht="10.15">
      <c r="B216" s="201"/>
      <c r="C216" s="202"/>
      <c r="D216" s="203" t="s">
        <v>173</v>
      </c>
      <c r="E216" s="204" t="s">
        <v>1</v>
      </c>
      <c r="F216" s="205" t="s">
        <v>270</v>
      </c>
      <c r="G216" s="202"/>
      <c r="H216" s="206">
        <v>3.9</v>
      </c>
      <c r="I216" s="207"/>
      <c r="J216" s="202"/>
      <c r="K216" s="202"/>
      <c r="L216" s="208"/>
      <c r="M216" s="209"/>
      <c r="N216" s="210"/>
      <c r="O216" s="210"/>
      <c r="P216" s="210"/>
      <c r="Q216" s="210"/>
      <c r="R216" s="210"/>
      <c r="S216" s="210"/>
      <c r="T216" s="211"/>
      <c r="AT216" s="212" t="s">
        <v>173</v>
      </c>
      <c r="AU216" s="212" t="s">
        <v>87</v>
      </c>
      <c r="AV216" s="13" t="s">
        <v>87</v>
      </c>
      <c r="AW216" s="13" t="s">
        <v>34</v>
      </c>
      <c r="AX216" s="13" t="s">
        <v>77</v>
      </c>
      <c r="AY216" s="212" t="s">
        <v>157</v>
      </c>
    </row>
    <row r="217" spans="1:65" s="14" customFormat="1" ht="10.15">
      <c r="B217" s="213"/>
      <c r="C217" s="214"/>
      <c r="D217" s="203" t="s">
        <v>173</v>
      </c>
      <c r="E217" s="215" t="s">
        <v>1</v>
      </c>
      <c r="F217" s="216" t="s">
        <v>178</v>
      </c>
      <c r="G217" s="214"/>
      <c r="H217" s="217">
        <v>49.43</v>
      </c>
      <c r="I217" s="218"/>
      <c r="J217" s="214"/>
      <c r="K217" s="214"/>
      <c r="L217" s="219"/>
      <c r="M217" s="220"/>
      <c r="N217" s="221"/>
      <c r="O217" s="221"/>
      <c r="P217" s="221"/>
      <c r="Q217" s="221"/>
      <c r="R217" s="221"/>
      <c r="S217" s="221"/>
      <c r="T217" s="222"/>
      <c r="AT217" s="223" t="s">
        <v>173</v>
      </c>
      <c r="AU217" s="223" t="s">
        <v>87</v>
      </c>
      <c r="AV217" s="14" t="s">
        <v>163</v>
      </c>
      <c r="AW217" s="14" t="s">
        <v>4</v>
      </c>
      <c r="AX217" s="14" t="s">
        <v>85</v>
      </c>
      <c r="AY217" s="223" t="s">
        <v>157</v>
      </c>
    </row>
    <row r="218" spans="1:65" s="2" customFormat="1" ht="16.5" customHeight="1">
      <c r="A218" s="34"/>
      <c r="B218" s="35"/>
      <c r="C218" s="187" t="s">
        <v>271</v>
      </c>
      <c r="D218" s="187" t="s">
        <v>159</v>
      </c>
      <c r="E218" s="188" t="s">
        <v>272</v>
      </c>
      <c r="F218" s="189" t="s">
        <v>273</v>
      </c>
      <c r="G218" s="190" t="s">
        <v>171</v>
      </c>
      <c r="H218" s="191">
        <v>49.43</v>
      </c>
      <c r="I218" s="192"/>
      <c r="J218" s="193">
        <f>ROUND(I218*H218,2)</f>
        <v>0</v>
      </c>
      <c r="K218" s="194"/>
      <c r="L218" s="39"/>
      <c r="M218" s="195" t="s">
        <v>1</v>
      </c>
      <c r="N218" s="196" t="s">
        <v>42</v>
      </c>
      <c r="O218" s="71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163</v>
      </c>
      <c r="AT218" s="199" t="s">
        <v>159</v>
      </c>
      <c r="AU218" s="199" t="s">
        <v>87</v>
      </c>
      <c r="AY218" s="17" t="s">
        <v>157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7" t="s">
        <v>85</v>
      </c>
      <c r="BK218" s="200">
        <f>ROUND(I218*H218,2)</f>
        <v>0</v>
      </c>
      <c r="BL218" s="17" t="s">
        <v>163</v>
      </c>
      <c r="BM218" s="199" t="s">
        <v>274</v>
      </c>
    </row>
    <row r="219" spans="1:65" s="15" customFormat="1" ht="10.15">
      <c r="B219" s="224"/>
      <c r="C219" s="225"/>
      <c r="D219" s="203" t="s">
        <v>173</v>
      </c>
      <c r="E219" s="226" t="s">
        <v>1</v>
      </c>
      <c r="F219" s="227" t="s">
        <v>241</v>
      </c>
      <c r="G219" s="225"/>
      <c r="H219" s="226" t="s">
        <v>1</v>
      </c>
      <c r="I219" s="228"/>
      <c r="J219" s="225"/>
      <c r="K219" s="225"/>
      <c r="L219" s="229"/>
      <c r="M219" s="230"/>
      <c r="N219" s="231"/>
      <c r="O219" s="231"/>
      <c r="P219" s="231"/>
      <c r="Q219" s="231"/>
      <c r="R219" s="231"/>
      <c r="S219" s="231"/>
      <c r="T219" s="232"/>
      <c r="AT219" s="233" t="s">
        <v>173</v>
      </c>
      <c r="AU219" s="233" t="s">
        <v>87</v>
      </c>
      <c r="AV219" s="15" t="s">
        <v>85</v>
      </c>
      <c r="AW219" s="15" t="s">
        <v>34</v>
      </c>
      <c r="AX219" s="15" t="s">
        <v>77</v>
      </c>
      <c r="AY219" s="233" t="s">
        <v>157</v>
      </c>
    </row>
    <row r="220" spans="1:65" s="13" customFormat="1" ht="10.15">
      <c r="B220" s="201"/>
      <c r="C220" s="202"/>
      <c r="D220" s="203" t="s">
        <v>173</v>
      </c>
      <c r="E220" s="204" t="s">
        <v>1</v>
      </c>
      <c r="F220" s="205" t="s">
        <v>268</v>
      </c>
      <c r="G220" s="202"/>
      <c r="H220" s="206">
        <v>15.21</v>
      </c>
      <c r="I220" s="207"/>
      <c r="J220" s="202"/>
      <c r="K220" s="202"/>
      <c r="L220" s="208"/>
      <c r="M220" s="209"/>
      <c r="N220" s="210"/>
      <c r="O220" s="210"/>
      <c r="P220" s="210"/>
      <c r="Q220" s="210"/>
      <c r="R220" s="210"/>
      <c r="S220" s="210"/>
      <c r="T220" s="211"/>
      <c r="AT220" s="212" t="s">
        <v>173</v>
      </c>
      <c r="AU220" s="212" t="s">
        <v>87</v>
      </c>
      <c r="AV220" s="13" t="s">
        <v>87</v>
      </c>
      <c r="AW220" s="13" t="s">
        <v>34</v>
      </c>
      <c r="AX220" s="13" t="s">
        <v>77</v>
      </c>
      <c r="AY220" s="212" t="s">
        <v>157</v>
      </c>
    </row>
    <row r="221" spans="1:65" s="15" customFormat="1" ht="10.15">
      <c r="B221" s="224"/>
      <c r="C221" s="225"/>
      <c r="D221" s="203" t="s">
        <v>173</v>
      </c>
      <c r="E221" s="226" t="s">
        <v>1</v>
      </c>
      <c r="F221" s="227" t="s">
        <v>243</v>
      </c>
      <c r="G221" s="225"/>
      <c r="H221" s="226" t="s">
        <v>1</v>
      </c>
      <c r="I221" s="228"/>
      <c r="J221" s="225"/>
      <c r="K221" s="225"/>
      <c r="L221" s="229"/>
      <c r="M221" s="230"/>
      <c r="N221" s="231"/>
      <c r="O221" s="231"/>
      <c r="P221" s="231"/>
      <c r="Q221" s="231"/>
      <c r="R221" s="231"/>
      <c r="S221" s="231"/>
      <c r="T221" s="232"/>
      <c r="AT221" s="233" t="s">
        <v>173</v>
      </c>
      <c r="AU221" s="233" t="s">
        <v>87</v>
      </c>
      <c r="AV221" s="15" t="s">
        <v>85</v>
      </c>
      <c r="AW221" s="15" t="s">
        <v>34</v>
      </c>
      <c r="AX221" s="15" t="s">
        <v>77</v>
      </c>
      <c r="AY221" s="233" t="s">
        <v>157</v>
      </c>
    </row>
    <row r="222" spans="1:65" s="13" customFormat="1" ht="10.15">
      <c r="B222" s="201"/>
      <c r="C222" s="202"/>
      <c r="D222" s="203" t="s">
        <v>173</v>
      </c>
      <c r="E222" s="204" t="s">
        <v>1</v>
      </c>
      <c r="F222" s="205" t="s">
        <v>269</v>
      </c>
      <c r="G222" s="202"/>
      <c r="H222" s="206">
        <v>30.32</v>
      </c>
      <c r="I222" s="207"/>
      <c r="J222" s="202"/>
      <c r="K222" s="202"/>
      <c r="L222" s="208"/>
      <c r="M222" s="209"/>
      <c r="N222" s="210"/>
      <c r="O222" s="210"/>
      <c r="P222" s="210"/>
      <c r="Q222" s="210"/>
      <c r="R222" s="210"/>
      <c r="S222" s="210"/>
      <c r="T222" s="211"/>
      <c r="AT222" s="212" t="s">
        <v>173</v>
      </c>
      <c r="AU222" s="212" t="s">
        <v>87</v>
      </c>
      <c r="AV222" s="13" t="s">
        <v>87</v>
      </c>
      <c r="AW222" s="13" t="s">
        <v>34</v>
      </c>
      <c r="AX222" s="13" t="s">
        <v>77</v>
      </c>
      <c r="AY222" s="212" t="s">
        <v>157</v>
      </c>
    </row>
    <row r="223" spans="1:65" s="13" customFormat="1" ht="10.15">
      <c r="B223" s="201"/>
      <c r="C223" s="202"/>
      <c r="D223" s="203" t="s">
        <v>173</v>
      </c>
      <c r="E223" s="204" t="s">
        <v>1</v>
      </c>
      <c r="F223" s="205" t="s">
        <v>270</v>
      </c>
      <c r="G223" s="202"/>
      <c r="H223" s="206">
        <v>3.9</v>
      </c>
      <c r="I223" s="207"/>
      <c r="J223" s="202"/>
      <c r="K223" s="202"/>
      <c r="L223" s="208"/>
      <c r="M223" s="209"/>
      <c r="N223" s="210"/>
      <c r="O223" s="210"/>
      <c r="P223" s="210"/>
      <c r="Q223" s="210"/>
      <c r="R223" s="210"/>
      <c r="S223" s="210"/>
      <c r="T223" s="211"/>
      <c r="AT223" s="212" t="s">
        <v>173</v>
      </c>
      <c r="AU223" s="212" t="s">
        <v>87</v>
      </c>
      <c r="AV223" s="13" t="s">
        <v>87</v>
      </c>
      <c r="AW223" s="13" t="s">
        <v>34</v>
      </c>
      <c r="AX223" s="13" t="s">
        <v>77</v>
      </c>
      <c r="AY223" s="212" t="s">
        <v>157</v>
      </c>
    </row>
    <row r="224" spans="1:65" s="14" customFormat="1" ht="10.15">
      <c r="B224" s="213"/>
      <c r="C224" s="214"/>
      <c r="D224" s="203" t="s">
        <v>173</v>
      </c>
      <c r="E224" s="215" t="s">
        <v>1</v>
      </c>
      <c r="F224" s="216" t="s">
        <v>178</v>
      </c>
      <c r="G224" s="214"/>
      <c r="H224" s="217">
        <v>49.43</v>
      </c>
      <c r="I224" s="218"/>
      <c r="J224" s="214"/>
      <c r="K224" s="214"/>
      <c r="L224" s="219"/>
      <c r="M224" s="220"/>
      <c r="N224" s="221"/>
      <c r="O224" s="221"/>
      <c r="P224" s="221"/>
      <c r="Q224" s="221"/>
      <c r="R224" s="221"/>
      <c r="S224" s="221"/>
      <c r="T224" s="222"/>
      <c r="AT224" s="223" t="s">
        <v>173</v>
      </c>
      <c r="AU224" s="223" t="s">
        <v>87</v>
      </c>
      <c r="AV224" s="14" t="s">
        <v>163</v>
      </c>
      <c r="AW224" s="14" t="s">
        <v>4</v>
      </c>
      <c r="AX224" s="14" t="s">
        <v>85</v>
      </c>
      <c r="AY224" s="223" t="s">
        <v>157</v>
      </c>
    </row>
    <row r="225" spans="1:65" s="2" customFormat="1" ht="24.2" customHeight="1">
      <c r="A225" s="34"/>
      <c r="B225" s="35"/>
      <c r="C225" s="187" t="s">
        <v>275</v>
      </c>
      <c r="D225" s="187" t="s">
        <v>159</v>
      </c>
      <c r="E225" s="188" t="s">
        <v>276</v>
      </c>
      <c r="F225" s="189" t="s">
        <v>277</v>
      </c>
      <c r="G225" s="190" t="s">
        <v>218</v>
      </c>
      <c r="H225" s="191">
        <v>5.649</v>
      </c>
      <c r="I225" s="192"/>
      <c r="J225" s="193">
        <f>ROUND(I225*H225,2)</f>
        <v>0</v>
      </c>
      <c r="K225" s="194"/>
      <c r="L225" s="39"/>
      <c r="M225" s="195" t="s">
        <v>1</v>
      </c>
      <c r="N225" s="196" t="s">
        <v>42</v>
      </c>
      <c r="O225" s="71"/>
      <c r="P225" s="197">
        <f>O225*H225</f>
        <v>0</v>
      </c>
      <c r="Q225" s="197">
        <v>1.0606199999999999</v>
      </c>
      <c r="R225" s="197">
        <f>Q225*H225</f>
        <v>5.9914423799999996</v>
      </c>
      <c r="S225" s="197">
        <v>0</v>
      </c>
      <c r="T225" s="19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163</v>
      </c>
      <c r="AT225" s="199" t="s">
        <v>159</v>
      </c>
      <c r="AU225" s="199" t="s">
        <v>87</v>
      </c>
      <c r="AY225" s="17" t="s">
        <v>157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7" t="s">
        <v>85</v>
      </c>
      <c r="BK225" s="200">
        <f>ROUND(I225*H225,2)</f>
        <v>0</v>
      </c>
      <c r="BL225" s="17" t="s">
        <v>163</v>
      </c>
      <c r="BM225" s="199" t="s">
        <v>278</v>
      </c>
    </row>
    <row r="226" spans="1:65" s="15" customFormat="1" ht="10.15">
      <c r="B226" s="224"/>
      <c r="C226" s="225"/>
      <c r="D226" s="203" t="s">
        <v>173</v>
      </c>
      <c r="E226" s="226" t="s">
        <v>1</v>
      </c>
      <c r="F226" s="227" t="s">
        <v>241</v>
      </c>
      <c r="G226" s="225"/>
      <c r="H226" s="226" t="s">
        <v>1</v>
      </c>
      <c r="I226" s="228"/>
      <c r="J226" s="225"/>
      <c r="K226" s="225"/>
      <c r="L226" s="229"/>
      <c r="M226" s="230"/>
      <c r="N226" s="231"/>
      <c r="O226" s="231"/>
      <c r="P226" s="231"/>
      <c r="Q226" s="231"/>
      <c r="R226" s="231"/>
      <c r="S226" s="231"/>
      <c r="T226" s="232"/>
      <c r="AT226" s="233" t="s">
        <v>173</v>
      </c>
      <c r="AU226" s="233" t="s">
        <v>87</v>
      </c>
      <c r="AV226" s="15" t="s">
        <v>85</v>
      </c>
      <c r="AW226" s="15" t="s">
        <v>34</v>
      </c>
      <c r="AX226" s="15" t="s">
        <v>77</v>
      </c>
      <c r="AY226" s="233" t="s">
        <v>157</v>
      </c>
    </row>
    <row r="227" spans="1:65" s="13" customFormat="1" ht="10.15">
      <c r="B227" s="201"/>
      <c r="C227" s="202"/>
      <c r="D227" s="203" t="s">
        <v>173</v>
      </c>
      <c r="E227" s="204" t="s">
        <v>1</v>
      </c>
      <c r="F227" s="205" t="s">
        <v>279</v>
      </c>
      <c r="G227" s="202"/>
      <c r="H227" s="206">
        <v>5.649</v>
      </c>
      <c r="I227" s="207"/>
      <c r="J227" s="202"/>
      <c r="K227" s="202"/>
      <c r="L227" s="208"/>
      <c r="M227" s="209"/>
      <c r="N227" s="210"/>
      <c r="O227" s="210"/>
      <c r="P227" s="210"/>
      <c r="Q227" s="210"/>
      <c r="R227" s="210"/>
      <c r="S227" s="210"/>
      <c r="T227" s="211"/>
      <c r="AT227" s="212" t="s">
        <v>173</v>
      </c>
      <c r="AU227" s="212" t="s">
        <v>87</v>
      </c>
      <c r="AV227" s="13" t="s">
        <v>87</v>
      </c>
      <c r="AW227" s="13" t="s">
        <v>34</v>
      </c>
      <c r="AX227" s="13" t="s">
        <v>77</v>
      </c>
      <c r="AY227" s="212" t="s">
        <v>157</v>
      </c>
    </row>
    <row r="228" spans="1:65" s="14" customFormat="1" ht="10.15">
      <c r="B228" s="213"/>
      <c r="C228" s="214"/>
      <c r="D228" s="203" t="s">
        <v>173</v>
      </c>
      <c r="E228" s="215" t="s">
        <v>1</v>
      </c>
      <c r="F228" s="216" t="s">
        <v>178</v>
      </c>
      <c r="G228" s="214"/>
      <c r="H228" s="217">
        <v>5.649</v>
      </c>
      <c r="I228" s="218"/>
      <c r="J228" s="214"/>
      <c r="K228" s="214"/>
      <c r="L228" s="219"/>
      <c r="M228" s="220"/>
      <c r="N228" s="221"/>
      <c r="O228" s="221"/>
      <c r="P228" s="221"/>
      <c r="Q228" s="221"/>
      <c r="R228" s="221"/>
      <c r="S228" s="221"/>
      <c r="T228" s="222"/>
      <c r="AT228" s="223" t="s">
        <v>173</v>
      </c>
      <c r="AU228" s="223" t="s">
        <v>87</v>
      </c>
      <c r="AV228" s="14" t="s">
        <v>163</v>
      </c>
      <c r="AW228" s="14" t="s">
        <v>4</v>
      </c>
      <c r="AX228" s="14" t="s">
        <v>85</v>
      </c>
      <c r="AY228" s="223" t="s">
        <v>157</v>
      </c>
    </row>
    <row r="229" spans="1:65" s="2" customFormat="1" ht="24.2" customHeight="1">
      <c r="A229" s="34"/>
      <c r="B229" s="35"/>
      <c r="C229" s="187" t="s">
        <v>7</v>
      </c>
      <c r="D229" s="187" t="s">
        <v>159</v>
      </c>
      <c r="E229" s="188" t="s">
        <v>280</v>
      </c>
      <c r="F229" s="189" t="s">
        <v>281</v>
      </c>
      <c r="G229" s="190" t="s">
        <v>218</v>
      </c>
      <c r="H229" s="191">
        <v>7.633</v>
      </c>
      <c r="I229" s="192"/>
      <c r="J229" s="193">
        <f>ROUND(I229*H229,2)</f>
        <v>0</v>
      </c>
      <c r="K229" s="194"/>
      <c r="L229" s="39"/>
      <c r="M229" s="195" t="s">
        <v>1</v>
      </c>
      <c r="N229" s="196" t="s">
        <v>42</v>
      </c>
      <c r="O229" s="71"/>
      <c r="P229" s="197">
        <f>O229*H229</f>
        <v>0</v>
      </c>
      <c r="Q229" s="197">
        <v>1.06277</v>
      </c>
      <c r="R229" s="197">
        <f>Q229*H229</f>
        <v>8.1121234100000006</v>
      </c>
      <c r="S229" s="197">
        <v>0</v>
      </c>
      <c r="T229" s="19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163</v>
      </c>
      <c r="AT229" s="199" t="s">
        <v>159</v>
      </c>
      <c r="AU229" s="199" t="s">
        <v>87</v>
      </c>
      <c r="AY229" s="17" t="s">
        <v>157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7" t="s">
        <v>85</v>
      </c>
      <c r="BK229" s="200">
        <f>ROUND(I229*H229,2)</f>
        <v>0</v>
      </c>
      <c r="BL229" s="17" t="s">
        <v>163</v>
      </c>
      <c r="BM229" s="199" t="s">
        <v>282</v>
      </c>
    </row>
    <row r="230" spans="1:65" s="15" customFormat="1" ht="10.15">
      <c r="B230" s="224"/>
      <c r="C230" s="225"/>
      <c r="D230" s="203" t="s">
        <v>173</v>
      </c>
      <c r="E230" s="226" t="s">
        <v>1</v>
      </c>
      <c r="F230" s="227" t="s">
        <v>243</v>
      </c>
      <c r="G230" s="225"/>
      <c r="H230" s="226" t="s">
        <v>1</v>
      </c>
      <c r="I230" s="228"/>
      <c r="J230" s="225"/>
      <c r="K230" s="225"/>
      <c r="L230" s="229"/>
      <c r="M230" s="230"/>
      <c r="N230" s="231"/>
      <c r="O230" s="231"/>
      <c r="P230" s="231"/>
      <c r="Q230" s="231"/>
      <c r="R230" s="231"/>
      <c r="S230" s="231"/>
      <c r="T230" s="232"/>
      <c r="AT230" s="233" t="s">
        <v>173</v>
      </c>
      <c r="AU230" s="233" t="s">
        <v>87</v>
      </c>
      <c r="AV230" s="15" t="s">
        <v>85</v>
      </c>
      <c r="AW230" s="15" t="s">
        <v>34</v>
      </c>
      <c r="AX230" s="15" t="s">
        <v>77</v>
      </c>
      <c r="AY230" s="233" t="s">
        <v>157</v>
      </c>
    </row>
    <row r="231" spans="1:65" s="13" customFormat="1" ht="10.15">
      <c r="B231" s="201"/>
      <c r="C231" s="202"/>
      <c r="D231" s="203" t="s">
        <v>173</v>
      </c>
      <c r="E231" s="204" t="s">
        <v>1</v>
      </c>
      <c r="F231" s="205" t="s">
        <v>283</v>
      </c>
      <c r="G231" s="202"/>
      <c r="H231" s="206">
        <v>7.1319999999999997</v>
      </c>
      <c r="I231" s="207"/>
      <c r="J231" s="202"/>
      <c r="K231" s="202"/>
      <c r="L231" s="208"/>
      <c r="M231" s="209"/>
      <c r="N231" s="210"/>
      <c r="O231" s="210"/>
      <c r="P231" s="210"/>
      <c r="Q231" s="210"/>
      <c r="R231" s="210"/>
      <c r="S231" s="210"/>
      <c r="T231" s="211"/>
      <c r="AT231" s="212" t="s">
        <v>173</v>
      </c>
      <c r="AU231" s="212" t="s">
        <v>87</v>
      </c>
      <c r="AV231" s="13" t="s">
        <v>87</v>
      </c>
      <c r="AW231" s="13" t="s">
        <v>34</v>
      </c>
      <c r="AX231" s="13" t="s">
        <v>77</v>
      </c>
      <c r="AY231" s="212" t="s">
        <v>157</v>
      </c>
    </row>
    <row r="232" spans="1:65" s="13" customFormat="1" ht="10.15">
      <c r="B232" s="201"/>
      <c r="C232" s="202"/>
      <c r="D232" s="203" t="s">
        <v>173</v>
      </c>
      <c r="E232" s="204" t="s">
        <v>1</v>
      </c>
      <c r="F232" s="205" t="s">
        <v>284</v>
      </c>
      <c r="G232" s="202"/>
      <c r="H232" s="206">
        <v>0.501</v>
      </c>
      <c r="I232" s="207"/>
      <c r="J232" s="202"/>
      <c r="K232" s="202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173</v>
      </c>
      <c r="AU232" s="212" t="s">
        <v>87</v>
      </c>
      <c r="AV232" s="13" t="s">
        <v>87</v>
      </c>
      <c r="AW232" s="13" t="s">
        <v>34</v>
      </c>
      <c r="AX232" s="13" t="s">
        <v>77</v>
      </c>
      <c r="AY232" s="212" t="s">
        <v>157</v>
      </c>
    </row>
    <row r="233" spans="1:65" s="14" customFormat="1" ht="10.15">
      <c r="B233" s="213"/>
      <c r="C233" s="214"/>
      <c r="D233" s="203" t="s">
        <v>173</v>
      </c>
      <c r="E233" s="215" t="s">
        <v>1</v>
      </c>
      <c r="F233" s="216" t="s">
        <v>178</v>
      </c>
      <c r="G233" s="214"/>
      <c r="H233" s="217">
        <v>7.633</v>
      </c>
      <c r="I233" s="218"/>
      <c r="J233" s="214"/>
      <c r="K233" s="214"/>
      <c r="L233" s="219"/>
      <c r="M233" s="220"/>
      <c r="N233" s="221"/>
      <c r="O233" s="221"/>
      <c r="P233" s="221"/>
      <c r="Q233" s="221"/>
      <c r="R233" s="221"/>
      <c r="S233" s="221"/>
      <c r="T233" s="222"/>
      <c r="AT233" s="223" t="s">
        <v>173</v>
      </c>
      <c r="AU233" s="223" t="s">
        <v>87</v>
      </c>
      <c r="AV233" s="14" t="s">
        <v>163</v>
      </c>
      <c r="AW233" s="14" t="s">
        <v>4</v>
      </c>
      <c r="AX233" s="14" t="s">
        <v>85</v>
      </c>
      <c r="AY233" s="223" t="s">
        <v>157</v>
      </c>
    </row>
    <row r="234" spans="1:65" s="2" customFormat="1" ht="24.2" customHeight="1">
      <c r="A234" s="34"/>
      <c r="B234" s="35"/>
      <c r="C234" s="187" t="s">
        <v>285</v>
      </c>
      <c r="D234" s="187" t="s">
        <v>159</v>
      </c>
      <c r="E234" s="188" t="s">
        <v>286</v>
      </c>
      <c r="F234" s="189" t="s">
        <v>287</v>
      </c>
      <c r="G234" s="190" t="s">
        <v>181</v>
      </c>
      <c r="H234" s="191">
        <v>5.13</v>
      </c>
      <c r="I234" s="192"/>
      <c r="J234" s="193">
        <f>ROUND(I234*H234,2)</f>
        <v>0</v>
      </c>
      <c r="K234" s="194"/>
      <c r="L234" s="39"/>
      <c r="M234" s="195" t="s">
        <v>1</v>
      </c>
      <c r="N234" s="196" t="s">
        <v>42</v>
      </c>
      <c r="O234" s="71"/>
      <c r="P234" s="197">
        <f>O234*H234</f>
        <v>0</v>
      </c>
      <c r="Q234" s="197">
        <v>2.5018699999999998</v>
      </c>
      <c r="R234" s="197">
        <f>Q234*H234</f>
        <v>12.834593099999999</v>
      </c>
      <c r="S234" s="197">
        <v>0</v>
      </c>
      <c r="T234" s="19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163</v>
      </c>
      <c r="AT234" s="199" t="s">
        <v>159</v>
      </c>
      <c r="AU234" s="199" t="s">
        <v>87</v>
      </c>
      <c r="AY234" s="17" t="s">
        <v>157</v>
      </c>
      <c r="BE234" s="200">
        <f>IF(N234="základní",J234,0)</f>
        <v>0</v>
      </c>
      <c r="BF234" s="200">
        <f>IF(N234="snížená",J234,0)</f>
        <v>0</v>
      </c>
      <c r="BG234" s="200">
        <f>IF(N234="zákl. přenesená",J234,0)</f>
        <v>0</v>
      </c>
      <c r="BH234" s="200">
        <f>IF(N234="sníž. přenesená",J234,0)</f>
        <v>0</v>
      </c>
      <c r="BI234" s="200">
        <f>IF(N234="nulová",J234,0)</f>
        <v>0</v>
      </c>
      <c r="BJ234" s="17" t="s">
        <v>85</v>
      </c>
      <c r="BK234" s="200">
        <f>ROUND(I234*H234,2)</f>
        <v>0</v>
      </c>
      <c r="BL234" s="17" t="s">
        <v>163</v>
      </c>
      <c r="BM234" s="199" t="s">
        <v>288</v>
      </c>
    </row>
    <row r="235" spans="1:65" s="15" customFormat="1" ht="10.15">
      <c r="B235" s="224"/>
      <c r="C235" s="225"/>
      <c r="D235" s="203" t="s">
        <v>173</v>
      </c>
      <c r="E235" s="226" t="s">
        <v>1</v>
      </c>
      <c r="F235" s="227" t="s">
        <v>200</v>
      </c>
      <c r="G235" s="225"/>
      <c r="H235" s="226" t="s">
        <v>1</v>
      </c>
      <c r="I235" s="228"/>
      <c r="J235" s="225"/>
      <c r="K235" s="225"/>
      <c r="L235" s="229"/>
      <c r="M235" s="230"/>
      <c r="N235" s="231"/>
      <c r="O235" s="231"/>
      <c r="P235" s="231"/>
      <c r="Q235" s="231"/>
      <c r="R235" s="231"/>
      <c r="S235" s="231"/>
      <c r="T235" s="232"/>
      <c r="AT235" s="233" t="s">
        <v>173</v>
      </c>
      <c r="AU235" s="233" t="s">
        <v>87</v>
      </c>
      <c r="AV235" s="15" t="s">
        <v>85</v>
      </c>
      <c r="AW235" s="15" t="s">
        <v>34</v>
      </c>
      <c r="AX235" s="15" t="s">
        <v>77</v>
      </c>
      <c r="AY235" s="233" t="s">
        <v>157</v>
      </c>
    </row>
    <row r="236" spans="1:65" s="13" customFormat="1" ht="10.15">
      <c r="B236" s="201"/>
      <c r="C236" s="202"/>
      <c r="D236" s="203" t="s">
        <v>173</v>
      </c>
      <c r="E236" s="204" t="s">
        <v>1</v>
      </c>
      <c r="F236" s="205" t="s">
        <v>201</v>
      </c>
      <c r="G236" s="202"/>
      <c r="H236" s="206">
        <v>2.754</v>
      </c>
      <c r="I236" s="207"/>
      <c r="J236" s="202"/>
      <c r="K236" s="202"/>
      <c r="L236" s="208"/>
      <c r="M236" s="209"/>
      <c r="N236" s="210"/>
      <c r="O236" s="210"/>
      <c r="P236" s="210"/>
      <c r="Q236" s="210"/>
      <c r="R236" s="210"/>
      <c r="S236" s="210"/>
      <c r="T236" s="211"/>
      <c r="AT236" s="212" t="s">
        <v>173</v>
      </c>
      <c r="AU236" s="212" t="s">
        <v>87</v>
      </c>
      <c r="AV236" s="13" t="s">
        <v>87</v>
      </c>
      <c r="AW236" s="13" t="s">
        <v>34</v>
      </c>
      <c r="AX236" s="13" t="s">
        <v>77</v>
      </c>
      <c r="AY236" s="212" t="s">
        <v>157</v>
      </c>
    </row>
    <row r="237" spans="1:65" s="13" customFormat="1" ht="10.15">
      <c r="B237" s="201"/>
      <c r="C237" s="202"/>
      <c r="D237" s="203" t="s">
        <v>173</v>
      </c>
      <c r="E237" s="204" t="s">
        <v>1</v>
      </c>
      <c r="F237" s="205" t="s">
        <v>202</v>
      </c>
      <c r="G237" s="202"/>
      <c r="H237" s="206">
        <v>2.3759999999999999</v>
      </c>
      <c r="I237" s="207"/>
      <c r="J237" s="202"/>
      <c r="K237" s="202"/>
      <c r="L237" s="208"/>
      <c r="M237" s="209"/>
      <c r="N237" s="210"/>
      <c r="O237" s="210"/>
      <c r="P237" s="210"/>
      <c r="Q237" s="210"/>
      <c r="R237" s="210"/>
      <c r="S237" s="210"/>
      <c r="T237" s="211"/>
      <c r="AT237" s="212" t="s">
        <v>173</v>
      </c>
      <c r="AU237" s="212" t="s">
        <v>87</v>
      </c>
      <c r="AV237" s="13" t="s">
        <v>87</v>
      </c>
      <c r="AW237" s="13" t="s">
        <v>34</v>
      </c>
      <c r="AX237" s="13" t="s">
        <v>77</v>
      </c>
      <c r="AY237" s="212" t="s">
        <v>157</v>
      </c>
    </row>
    <row r="238" spans="1:65" s="14" customFormat="1" ht="10.15">
      <c r="B238" s="213"/>
      <c r="C238" s="214"/>
      <c r="D238" s="203" t="s">
        <v>173</v>
      </c>
      <c r="E238" s="215" t="s">
        <v>1</v>
      </c>
      <c r="F238" s="216" t="s">
        <v>178</v>
      </c>
      <c r="G238" s="214"/>
      <c r="H238" s="217">
        <v>5.13</v>
      </c>
      <c r="I238" s="218"/>
      <c r="J238" s="214"/>
      <c r="K238" s="214"/>
      <c r="L238" s="219"/>
      <c r="M238" s="220"/>
      <c r="N238" s="221"/>
      <c r="O238" s="221"/>
      <c r="P238" s="221"/>
      <c r="Q238" s="221"/>
      <c r="R238" s="221"/>
      <c r="S238" s="221"/>
      <c r="T238" s="222"/>
      <c r="AT238" s="223" t="s">
        <v>173</v>
      </c>
      <c r="AU238" s="223" t="s">
        <v>87</v>
      </c>
      <c r="AV238" s="14" t="s">
        <v>163</v>
      </c>
      <c r="AW238" s="14" t="s">
        <v>4</v>
      </c>
      <c r="AX238" s="14" t="s">
        <v>85</v>
      </c>
      <c r="AY238" s="223" t="s">
        <v>157</v>
      </c>
    </row>
    <row r="239" spans="1:65" s="2" customFormat="1" ht="44.25" customHeight="1">
      <c r="A239" s="34"/>
      <c r="B239" s="35"/>
      <c r="C239" s="187" t="s">
        <v>289</v>
      </c>
      <c r="D239" s="187" t="s">
        <v>159</v>
      </c>
      <c r="E239" s="188" t="s">
        <v>290</v>
      </c>
      <c r="F239" s="189" t="s">
        <v>291</v>
      </c>
      <c r="G239" s="190" t="s">
        <v>171</v>
      </c>
      <c r="H239" s="191">
        <v>23.466000000000001</v>
      </c>
      <c r="I239" s="192"/>
      <c r="J239" s="193">
        <f>ROUND(I239*H239,2)</f>
        <v>0</v>
      </c>
      <c r="K239" s="194"/>
      <c r="L239" s="39"/>
      <c r="M239" s="195" t="s">
        <v>1</v>
      </c>
      <c r="N239" s="196" t="s">
        <v>42</v>
      </c>
      <c r="O239" s="71"/>
      <c r="P239" s="197">
        <f>O239*H239</f>
        <v>0</v>
      </c>
      <c r="Q239" s="197">
        <v>1.2381500000000001</v>
      </c>
      <c r="R239" s="197">
        <f>Q239*H239</f>
        <v>29.054427900000004</v>
      </c>
      <c r="S239" s="197">
        <v>0</v>
      </c>
      <c r="T239" s="19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163</v>
      </c>
      <c r="AT239" s="199" t="s">
        <v>159</v>
      </c>
      <c r="AU239" s="199" t="s">
        <v>87</v>
      </c>
      <c r="AY239" s="17" t="s">
        <v>157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7" t="s">
        <v>85</v>
      </c>
      <c r="BK239" s="200">
        <f>ROUND(I239*H239,2)</f>
        <v>0</v>
      </c>
      <c r="BL239" s="17" t="s">
        <v>163</v>
      </c>
      <c r="BM239" s="199" t="s">
        <v>292</v>
      </c>
    </row>
    <row r="240" spans="1:65" s="15" customFormat="1" ht="10.15">
      <c r="B240" s="224"/>
      <c r="C240" s="225"/>
      <c r="D240" s="203" t="s">
        <v>173</v>
      </c>
      <c r="E240" s="226" t="s">
        <v>1</v>
      </c>
      <c r="F240" s="227" t="s">
        <v>193</v>
      </c>
      <c r="G240" s="225"/>
      <c r="H240" s="226" t="s">
        <v>1</v>
      </c>
      <c r="I240" s="228"/>
      <c r="J240" s="225"/>
      <c r="K240" s="225"/>
      <c r="L240" s="229"/>
      <c r="M240" s="230"/>
      <c r="N240" s="231"/>
      <c r="O240" s="231"/>
      <c r="P240" s="231"/>
      <c r="Q240" s="231"/>
      <c r="R240" s="231"/>
      <c r="S240" s="231"/>
      <c r="T240" s="232"/>
      <c r="AT240" s="233" t="s">
        <v>173</v>
      </c>
      <c r="AU240" s="233" t="s">
        <v>87</v>
      </c>
      <c r="AV240" s="15" t="s">
        <v>85</v>
      </c>
      <c r="AW240" s="15" t="s">
        <v>34</v>
      </c>
      <c r="AX240" s="15" t="s">
        <v>77</v>
      </c>
      <c r="AY240" s="233" t="s">
        <v>157</v>
      </c>
    </row>
    <row r="241" spans="1:65" s="13" customFormat="1" ht="10.15">
      <c r="B241" s="201"/>
      <c r="C241" s="202"/>
      <c r="D241" s="203" t="s">
        <v>173</v>
      </c>
      <c r="E241" s="204" t="s">
        <v>1</v>
      </c>
      <c r="F241" s="205" t="s">
        <v>293</v>
      </c>
      <c r="G241" s="202"/>
      <c r="H241" s="206">
        <v>18.036000000000001</v>
      </c>
      <c r="I241" s="207"/>
      <c r="J241" s="202"/>
      <c r="K241" s="202"/>
      <c r="L241" s="208"/>
      <c r="M241" s="209"/>
      <c r="N241" s="210"/>
      <c r="O241" s="210"/>
      <c r="P241" s="210"/>
      <c r="Q241" s="210"/>
      <c r="R241" s="210"/>
      <c r="S241" s="210"/>
      <c r="T241" s="211"/>
      <c r="AT241" s="212" t="s">
        <v>173</v>
      </c>
      <c r="AU241" s="212" t="s">
        <v>87</v>
      </c>
      <c r="AV241" s="13" t="s">
        <v>87</v>
      </c>
      <c r="AW241" s="13" t="s">
        <v>34</v>
      </c>
      <c r="AX241" s="13" t="s">
        <v>77</v>
      </c>
      <c r="AY241" s="212" t="s">
        <v>157</v>
      </c>
    </row>
    <row r="242" spans="1:65" s="13" customFormat="1" ht="10.15">
      <c r="B242" s="201"/>
      <c r="C242" s="202"/>
      <c r="D242" s="203" t="s">
        <v>173</v>
      </c>
      <c r="E242" s="204" t="s">
        <v>1</v>
      </c>
      <c r="F242" s="205" t="s">
        <v>294</v>
      </c>
      <c r="G242" s="202"/>
      <c r="H242" s="206">
        <v>5.43</v>
      </c>
      <c r="I242" s="207"/>
      <c r="J242" s="202"/>
      <c r="K242" s="202"/>
      <c r="L242" s="208"/>
      <c r="M242" s="209"/>
      <c r="N242" s="210"/>
      <c r="O242" s="210"/>
      <c r="P242" s="210"/>
      <c r="Q242" s="210"/>
      <c r="R242" s="210"/>
      <c r="S242" s="210"/>
      <c r="T242" s="211"/>
      <c r="AT242" s="212" t="s">
        <v>173</v>
      </c>
      <c r="AU242" s="212" t="s">
        <v>87</v>
      </c>
      <c r="AV242" s="13" t="s">
        <v>87</v>
      </c>
      <c r="AW242" s="13" t="s">
        <v>34</v>
      </c>
      <c r="AX242" s="13" t="s">
        <v>77</v>
      </c>
      <c r="AY242" s="212" t="s">
        <v>157</v>
      </c>
    </row>
    <row r="243" spans="1:65" s="14" customFormat="1" ht="10.15">
      <c r="B243" s="213"/>
      <c r="C243" s="214"/>
      <c r="D243" s="203" t="s">
        <v>173</v>
      </c>
      <c r="E243" s="215" t="s">
        <v>1</v>
      </c>
      <c r="F243" s="216" t="s">
        <v>178</v>
      </c>
      <c r="G243" s="214"/>
      <c r="H243" s="217">
        <v>23.466000000000001</v>
      </c>
      <c r="I243" s="218"/>
      <c r="J243" s="214"/>
      <c r="K243" s="214"/>
      <c r="L243" s="219"/>
      <c r="M243" s="220"/>
      <c r="N243" s="221"/>
      <c r="O243" s="221"/>
      <c r="P243" s="221"/>
      <c r="Q243" s="221"/>
      <c r="R243" s="221"/>
      <c r="S243" s="221"/>
      <c r="T243" s="222"/>
      <c r="AT243" s="223" t="s">
        <v>173</v>
      </c>
      <c r="AU243" s="223" t="s">
        <v>87</v>
      </c>
      <c r="AV243" s="14" t="s">
        <v>163</v>
      </c>
      <c r="AW243" s="14" t="s">
        <v>4</v>
      </c>
      <c r="AX243" s="14" t="s">
        <v>85</v>
      </c>
      <c r="AY243" s="223" t="s">
        <v>157</v>
      </c>
    </row>
    <row r="244" spans="1:65" s="12" customFormat="1" ht="22.8" customHeight="1">
      <c r="B244" s="171"/>
      <c r="C244" s="172"/>
      <c r="D244" s="173" t="s">
        <v>76</v>
      </c>
      <c r="E244" s="185" t="s">
        <v>168</v>
      </c>
      <c r="F244" s="185" t="s">
        <v>295</v>
      </c>
      <c r="G244" s="172"/>
      <c r="H244" s="172"/>
      <c r="I244" s="175"/>
      <c r="J244" s="186">
        <f>BK244</f>
        <v>0</v>
      </c>
      <c r="K244" s="172"/>
      <c r="L244" s="177"/>
      <c r="M244" s="178"/>
      <c r="N244" s="179"/>
      <c r="O244" s="179"/>
      <c r="P244" s="180">
        <f>SUM(P245:P339)</f>
        <v>0</v>
      </c>
      <c r="Q244" s="179"/>
      <c r="R244" s="180">
        <f>SUM(R245:R339)</f>
        <v>446.02465873</v>
      </c>
      <c r="S244" s="179"/>
      <c r="T244" s="181">
        <f>SUM(T245:T339)</f>
        <v>0</v>
      </c>
      <c r="AR244" s="182" t="s">
        <v>85</v>
      </c>
      <c r="AT244" s="183" t="s">
        <v>76</v>
      </c>
      <c r="AU244" s="183" t="s">
        <v>85</v>
      </c>
      <c r="AY244" s="182" t="s">
        <v>157</v>
      </c>
      <c r="BK244" s="184">
        <f>SUM(BK245:BK339)</f>
        <v>0</v>
      </c>
    </row>
    <row r="245" spans="1:65" s="2" customFormat="1" ht="37.799999999999997" customHeight="1">
      <c r="A245" s="34"/>
      <c r="B245" s="35"/>
      <c r="C245" s="187" t="s">
        <v>296</v>
      </c>
      <c r="D245" s="187" t="s">
        <v>159</v>
      </c>
      <c r="E245" s="188" t="s">
        <v>297</v>
      </c>
      <c r="F245" s="189" t="s">
        <v>298</v>
      </c>
      <c r="G245" s="190" t="s">
        <v>162</v>
      </c>
      <c r="H245" s="191">
        <v>5</v>
      </c>
      <c r="I245" s="192"/>
      <c r="J245" s="193">
        <f t="shared" ref="J245:J253" si="0">ROUND(I245*H245,2)</f>
        <v>0</v>
      </c>
      <c r="K245" s="194"/>
      <c r="L245" s="39"/>
      <c r="M245" s="195" t="s">
        <v>1</v>
      </c>
      <c r="N245" s="196" t="s">
        <v>42</v>
      </c>
      <c r="O245" s="71"/>
      <c r="P245" s="197">
        <f t="shared" ref="P245:P253" si="1">O245*H245</f>
        <v>0</v>
      </c>
      <c r="Q245" s="197">
        <v>1.7940000000000001E-2</v>
      </c>
      <c r="R245" s="197">
        <f t="shared" ref="R245:R253" si="2">Q245*H245</f>
        <v>8.9700000000000002E-2</v>
      </c>
      <c r="S245" s="197">
        <v>0</v>
      </c>
      <c r="T245" s="198">
        <f t="shared" ref="T245:T253" si="3"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163</v>
      </c>
      <c r="AT245" s="199" t="s">
        <v>159</v>
      </c>
      <c r="AU245" s="199" t="s">
        <v>87</v>
      </c>
      <c r="AY245" s="17" t="s">
        <v>157</v>
      </c>
      <c r="BE245" s="200">
        <f t="shared" ref="BE245:BE253" si="4">IF(N245="základní",J245,0)</f>
        <v>0</v>
      </c>
      <c r="BF245" s="200">
        <f t="shared" ref="BF245:BF253" si="5">IF(N245="snížená",J245,0)</f>
        <v>0</v>
      </c>
      <c r="BG245" s="200">
        <f t="shared" ref="BG245:BG253" si="6">IF(N245="zákl. přenesená",J245,0)</f>
        <v>0</v>
      </c>
      <c r="BH245" s="200">
        <f t="shared" ref="BH245:BH253" si="7">IF(N245="sníž. přenesená",J245,0)</f>
        <v>0</v>
      </c>
      <c r="BI245" s="200">
        <f t="shared" ref="BI245:BI253" si="8">IF(N245="nulová",J245,0)</f>
        <v>0</v>
      </c>
      <c r="BJ245" s="17" t="s">
        <v>85</v>
      </c>
      <c r="BK245" s="200">
        <f t="shared" ref="BK245:BK253" si="9">ROUND(I245*H245,2)</f>
        <v>0</v>
      </c>
      <c r="BL245" s="17" t="s">
        <v>163</v>
      </c>
      <c r="BM245" s="199" t="s">
        <v>299</v>
      </c>
    </row>
    <row r="246" spans="1:65" s="2" customFormat="1" ht="37.799999999999997" customHeight="1">
      <c r="A246" s="34"/>
      <c r="B246" s="35"/>
      <c r="C246" s="187" t="s">
        <v>300</v>
      </c>
      <c r="D246" s="187" t="s">
        <v>159</v>
      </c>
      <c r="E246" s="188" t="s">
        <v>301</v>
      </c>
      <c r="F246" s="189" t="s">
        <v>302</v>
      </c>
      <c r="G246" s="190" t="s">
        <v>162</v>
      </c>
      <c r="H246" s="191">
        <v>2</v>
      </c>
      <c r="I246" s="192"/>
      <c r="J246" s="193">
        <f t="shared" si="0"/>
        <v>0</v>
      </c>
      <c r="K246" s="194"/>
      <c r="L246" s="39"/>
      <c r="M246" s="195" t="s">
        <v>1</v>
      </c>
      <c r="N246" s="196" t="s">
        <v>42</v>
      </c>
      <c r="O246" s="71"/>
      <c r="P246" s="197">
        <f t="shared" si="1"/>
        <v>0</v>
      </c>
      <c r="Q246" s="197">
        <v>2.2780000000000002E-2</v>
      </c>
      <c r="R246" s="197">
        <f t="shared" si="2"/>
        <v>4.5560000000000003E-2</v>
      </c>
      <c r="S246" s="197">
        <v>0</v>
      </c>
      <c r="T246" s="198">
        <f t="shared" si="3"/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9" t="s">
        <v>163</v>
      </c>
      <c r="AT246" s="199" t="s">
        <v>159</v>
      </c>
      <c r="AU246" s="199" t="s">
        <v>87</v>
      </c>
      <c r="AY246" s="17" t="s">
        <v>157</v>
      </c>
      <c r="BE246" s="200">
        <f t="shared" si="4"/>
        <v>0</v>
      </c>
      <c r="BF246" s="200">
        <f t="shared" si="5"/>
        <v>0</v>
      </c>
      <c r="BG246" s="200">
        <f t="shared" si="6"/>
        <v>0</v>
      </c>
      <c r="BH246" s="200">
        <f t="shared" si="7"/>
        <v>0</v>
      </c>
      <c r="BI246" s="200">
        <f t="shared" si="8"/>
        <v>0</v>
      </c>
      <c r="BJ246" s="17" t="s">
        <v>85</v>
      </c>
      <c r="BK246" s="200">
        <f t="shared" si="9"/>
        <v>0</v>
      </c>
      <c r="BL246" s="17" t="s">
        <v>163</v>
      </c>
      <c r="BM246" s="199" t="s">
        <v>303</v>
      </c>
    </row>
    <row r="247" spans="1:65" s="2" customFormat="1" ht="37.799999999999997" customHeight="1">
      <c r="A247" s="34"/>
      <c r="B247" s="35"/>
      <c r="C247" s="187" t="s">
        <v>304</v>
      </c>
      <c r="D247" s="187" t="s">
        <v>159</v>
      </c>
      <c r="E247" s="188" t="s">
        <v>305</v>
      </c>
      <c r="F247" s="189" t="s">
        <v>306</v>
      </c>
      <c r="G247" s="190" t="s">
        <v>162</v>
      </c>
      <c r="H247" s="191">
        <v>12</v>
      </c>
      <c r="I247" s="192"/>
      <c r="J247" s="193">
        <f t="shared" si="0"/>
        <v>0</v>
      </c>
      <c r="K247" s="194"/>
      <c r="L247" s="39"/>
      <c r="M247" s="195" t="s">
        <v>1</v>
      </c>
      <c r="N247" s="196" t="s">
        <v>42</v>
      </c>
      <c r="O247" s="71"/>
      <c r="P247" s="197">
        <f t="shared" si="1"/>
        <v>0</v>
      </c>
      <c r="Q247" s="197">
        <v>4.555E-2</v>
      </c>
      <c r="R247" s="197">
        <f t="shared" si="2"/>
        <v>0.54659999999999997</v>
      </c>
      <c r="S247" s="197">
        <v>0</v>
      </c>
      <c r="T247" s="198">
        <f t="shared" si="3"/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9" t="s">
        <v>163</v>
      </c>
      <c r="AT247" s="199" t="s">
        <v>159</v>
      </c>
      <c r="AU247" s="199" t="s">
        <v>87</v>
      </c>
      <c r="AY247" s="17" t="s">
        <v>157</v>
      </c>
      <c r="BE247" s="200">
        <f t="shared" si="4"/>
        <v>0</v>
      </c>
      <c r="BF247" s="200">
        <f t="shared" si="5"/>
        <v>0</v>
      </c>
      <c r="BG247" s="200">
        <f t="shared" si="6"/>
        <v>0</v>
      </c>
      <c r="BH247" s="200">
        <f t="shared" si="7"/>
        <v>0</v>
      </c>
      <c r="BI247" s="200">
        <f t="shared" si="8"/>
        <v>0</v>
      </c>
      <c r="BJ247" s="17" t="s">
        <v>85</v>
      </c>
      <c r="BK247" s="200">
        <f t="shared" si="9"/>
        <v>0</v>
      </c>
      <c r="BL247" s="17" t="s">
        <v>163</v>
      </c>
      <c r="BM247" s="199" t="s">
        <v>307</v>
      </c>
    </row>
    <row r="248" spans="1:65" s="2" customFormat="1" ht="37.799999999999997" customHeight="1">
      <c r="A248" s="34"/>
      <c r="B248" s="35"/>
      <c r="C248" s="187" t="s">
        <v>308</v>
      </c>
      <c r="D248" s="187" t="s">
        <v>159</v>
      </c>
      <c r="E248" s="188" t="s">
        <v>309</v>
      </c>
      <c r="F248" s="189" t="s">
        <v>310</v>
      </c>
      <c r="G248" s="190" t="s">
        <v>162</v>
      </c>
      <c r="H248" s="191">
        <v>20</v>
      </c>
      <c r="I248" s="192"/>
      <c r="J248" s="193">
        <f t="shared" si="0"/>
        <v>0</v>
      </c>
      <c r="K248" s="194"/>
      <c r="L248" s="39"/>
      <c r="M248" s="195" t="s">
        <v>1</v>
      </c>
      <c r="N248" s="196" t="s">
        <v>42</v>
      </c>
      <c r="O248" s="71"/>
      <c r="P248" s="197">
        <f t="shared" si="1"/>
        <v>0</v>
      </c>
      <c r="Q248" s="197">
        <v>5.4550000000000001E-2</v>
      </c>
      <c r="R248" s="197">
        <f t="shared" si="2"/>
        <v>1.091</v>
      </c>
      <c r="S248" s="197">
        <v>0</v>
      </c>
      <c r="T248" s="198">
        <f t="shared" si="3"/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163</v>
      </c>
      <c r="AT248" s="199" t="s">
        <v>159</v>
      </c>
      <c r="AU248" s="199" t="s">
        <v>87</v>
      </c>
      <c r="AY248" s="17" t="s">
        <v>157</v>
      </c>
      <c r="BE248" s="200">
        <f t="shared" si="4"/>
        <v>0</v>
      </c>
      <c r="BF248" s="200">
        <f t="shared" si="5"/>
        <v>0</v>
      </c>
      <c r="BG248" s="200">
        <f t="shared" si="6"/>
        <v>0</v>
      </c>
      <c r="BH248" s="200">
        <f t="shared" si="7"/>
        <v>0</v>
      </c>
      <c r="BI248" s="200">
        <f t="shared" si="8"/>
        <v>0</v>
      </c>
      <c r="BJ248" s="17" t="s">
        <v>85</v>
      </c>
      <c r="BK248" s="200">
        <f t="shared" si="9"/>
        <v>0</v>
      </c>
      <c r="BL248" s="17" t="s">
        <v>163</v>
      </c>
      <c r="BM248" s="199" t="s">
        <v>311</v>
      </c>
    </row>
    <row r="249" spans="1:65" s="2" customFormat="1" ht="37.799999999999997" customHeight="1">
      <c r="A249" s="34"/>
      <c r="B249" s="35"/>
      <c r="C249" s="187" t="s">
        <v>312</v>
      </c>
      <c r="D249" s="187" t="s">
        <v>159</v>
      </c>
      <c r="E249" s="188" t="s">
        <v>313</v>
      </c>
      <c r="F249" s="189" t="s">
        <v>314</v>
      </c>
      <c r="G249" s="190" t="s">
        <v>162</v>
      </c>
      <c r="H249" s="191">
        <v>8</v>
      </c>
      <c r="I249" s="192"/>
      <c r="J249" s="193">
        <f t="shared" si="0"/>
        <v>0</v>
      </c>
      <c r="K249" s="194"/>
      <c r="L249" s="39"/>
      <c r="M249" s="195" t="s">
        <v>1</v>
      </c>
      <c r="N249" s="196" t="s">
        <v>42</v>
      </c>
      <c r="O249" s="71"/>
      <c r="P249" s="197">
        <f t="shared" si="1"/>
        <v>0</v>
      </c>
      <c r="Q249" s="197">
        <v>7.2849999999999998E-2</v>
      </c>
      <c r="R249" s="197">
        <f t="shared" si="2"/>
        <v>0.58279999999999998</v>
      </c>
      <c r="S249" s="197">
        <v>0</v>
      </c>
      <c r="T249" s="198">
        <f t="shared" si="3"/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163</v>
      </c>
      <c r="AT249" s="199" t="s">
        <v>159</v>
      </c>
      <c r="AU249" s="199" t="s">
        <v>87</v>
      </c>
      <c r="AY249" s="17" t="s">
        <v>157</v>
      </c>
      <c r="BE249" s="200">
        <f t="shared" si="4"/>
        <v>0</v>
      </c>
      <c r="BF249" s="200">
        <f t="shared" si="5"/>
        <v>0</v>
      </c>
      <c r="BG249" s="200">
        <f t="shared" si="6"/>
        <v>0</v>
      </c>
      <c r="BH249" s="200">
        <f t="shared" si="7"/>
        <v>0</v>
      </c>
      <c r="BI249" s="200">
        <f t="shared" si="8"/>
        <v>0</v>
      </c>
      <c r="BJ249" s="17" t="s">
        <v>85</v>
      </c>
      <c r="BK249" s="200">
        <f t="shared" si="9"/>
        <v>0</v>
      </c>
      <c r="BL249" s="17" t="s">
        <v>163</v>
      </c>
      <c r="BM249" s="199" t="s">
        <v>315</v>
      </c>
    </row>
    <row r="250" spans="1:65" s="2" customFormat="1" ht="37.799999999999997" customHeight="1">
      <c r="A250" s="34"/>
      <c r="B250" s="35"/>
      <c r="C250" s="187" t="s">
        <v>316</v>
      </c>
      <c r="D250" s="187" t="s">
        <v>159</v>
      </c>
      <c r="E250" s="188" t="s">
        <v>317</v>
      </c>
      <c r="F250" s="189" t="s">
        <v>318</v>
      </c>
      <c r="G250" s="190" t="s">
        <v>162</v>
      </c>
      <c r="H250" s="191">
        <v>4</v>
      </c>
      <c r="I250" s="192"/>
      <c r="J250" s="193">
        <f t="shared" si="0"/>
        <v>0</v>
      </c>
      <c r="K250" s="194"/>
      <c r="L250" s="39"/>
      <c r="M250" s="195" t="s">
        <v>1</v>
      </c>
      <c r="N250" s="196" t="s">
        <v>42</v>
      </c>
      <c r="O250" s="71"/>
      <c r="P250" s="197">
        <f t="shared" si="1"/>
        <v>0</v>
      </c>
      <c r="Q250" s="197">
        <v>9.1050000000000006E-2</v>
      </c>
      <c r="R250" s="197">
        <f t="shared" si="2"/>
        <v>0.36420000000000002</v>
      </c>
      <c r="S250" s="197">
        <v>0</v>
      </c>
      <c r="T250" s="198">
        <f t="shared" si="3"/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9" t="s">
        <v>163</v>
      </c>
      <c r="AT250" s="199" t="s">
        <v>159</v>
      </c>
      <c r="AU250" s="199" t="s">
        <v>87</v>
      </c>
      <c r="AY250" s="17" t="s">
        <v>157</v>
      </c>
      <c r="BE250" s="200">
        <f t="shared" si="4"/>
        <v>0</v>
      </c>
      <c r="BF250" s="200">
        <f t="shared" si="5"/>
        <v>0</v>
      </c>
      <c r="BG250" s="200">
        <f t="shared" si="6"/>
        <v>0</v>
      </c>
      <c r="BH250" s="200">
        <f t="shared" si="7"/>
        <v>0</v>
      </c>
      <c r="BI250" s="200">
        <f t="shared" si="8"/>
        <v>0</v>
      </c>
      <c r="BJ250" s="17" t="s">
        <v>85</v>
      </c>
      <c r="BK250" s="200">
        <f t="shared" si="9"/>
        <v>0</v>
      </c>
      <c r="BL250" s="17" t="s">
        <v>163</v>
      </c>
      <c r="BM250" s="199" t="s">
        <v>319</v>
      </c>
    </row>
    <row r="251" spans="1:65" s="2" customFormat="1" ht="37.799999999999997" customHeight="1">
      <c r="A251" s="34"/>
      <c r="B251" s="35"/>
      <c r="C251" s="187" t="s">
        <v>320</v>
      </c>
      <c r="D251" s="187" t="s">
        <v>159</v>
      </c>
      <c r="E251" s="188" t="s">
        <v>321</v>
      </c>
      <c r="F251" s="189" t="s">
        <v>322</v>
      </c>
      <c r="G251" s="190" t="s">
        <v>162</v>
      </c>
      <c r="H251" s="191">
        <v>4</v>
      </c>
      <c r="I251" s="192"/>
      <c r="J251" s="193">
        <f t="shared" si="0"/>
        <v>0</v>
      </c>
      <c r="K251" s="194"/>
      <c r="L251" s="39"/>
      <c r="M251" s="195" t="s">
        <v>1</v>
      </c>
      <c r="N251" s="196" t="s">
        <v>42</v>
      </c>
      <c r="O251" s="71"/>
      <c r="P251" s="197">
        <f t="shared" si="1"/>
        <v>0</v>
      </c>
      <c r="Q251" s="197">
        <v>0.10005</v>
      </c>
      <c r="R251" s="197">
        <f t="shared" si="2"/>
        <v>0.4002</v>
      </c>
      <c r="S251" s="197">
        <v>0</v>
      </c>
      <c r="T251" s="198">
        <f t="shared" si="3"/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163</v>
      </c>
      <c r="AT251" s="199" t="s">
        <v>159</v>
      </c>
      <c r="AU251" s="199" t="s">
        <v>87</v>
      </c>
      <c r="AY251" s="17" t="s">
        <v>157</v>
      </c>
      <c r="BE251" s="200">
        <f t="shared" si="4"/>
        <v>0</v>
      </c>
      <c r="BF251" s="200">
        <f t="shared" si="5"/>
        <v>0</v>
      </c>
      <c r="BG251" s="200">
        <f t="shared" si="6"/>
        <v>0</v>
      </c>
      <c r="BH251" s="200">
        <f t="shared" si="7"/>
        <v>0</v>
      </c>
      <c r="BI251" s="200">
        <f t="shared" si="8"/>
        <v>0</v>
      </c>
      <c r="BJ251" s="17" t="s">
        <v>85</v>
      </c>
      <c r="BK251" s="200">
        <f t="shared" si="9"/>
        <v>0</v>
      </c>
      <c r="BL251" s="17" t="s">
        <v>163</v>
      </c>
      <c r="BM251" s="199" t="s">
        <v>323</v>
      </c>
    </row>
    <row r="252" spans="1:65" s="2" customFormat="1" ht="37.799999999999997" customHeight="1">
      <c r="A252" s="34"/>
      <c r="B252" s="35"/>
      <c r="C252" s="187" t="s">
        <v>324</v>
      </c>
      <c r="D252" s="187" t="s">
        <v>159</v>
      </c>
      <c r="E252" s="188" t="s">
        <v>325</v>
      </c>
      <c r="F252" s="189" t="s">
        <v>326</v>
      </c>
      <c r="G252" s="190" t="s">
        <v>162</v>
      </c>
      <c r="H252" s="191">
        <v>20</v>
      </c>
      <c r="I252" s="192"/>
      <c r="J252" s="193">
        <f t="shared" si="0"/>
        <v>0</v>
      </c>
      <c r="K252" s="194"/>
      <c r="L252" s="39"/>
      <c r="M252" s="195" t="s">
        <v>1</v>
      </c>
      <c r="N252" s="196" t="s">
        <v>42</v>
      </c>
      <c r="O252" s="71"/>
      <c r="P252" s="197">
        <f t="shared" si="1"/>
        <v>0</v>
      </c>
      <c r="Q252" s="197">
        <v>0.10904999999999999</v>
      </c>
      <c r="R252" s="197">
        <f t="shared" si="2"/>
        <v>2.181</v>
      </c>
      <c r="S252" s="197">
        <v>0</v>
      </c>
      <c r="T252" s="198">
        <f t="shared" si="3"/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9" t="s">
        <v>163</v>
      </c>
      <c r="AT252" s="199" t="s">
        <v>159</v>
      </c>
      <c r="AU252" s="199" t="s">
        <v>87</v>
      </c>
      <c r="AY252" s="17" t="s">
        <v>157</v>
      </c>
      <c r="BE252" s="200">
        <f t="shared" si="4"/>
        <v>0</v>
      </c>
      <c r="BF252" s="200">
        <f t="shared" si="5"/>
        <v>0</v>
      </c>
      <c r="BG252" s="200">
        <f t="shared" si="6"/>
        <v>0</v>
      </c>
      <c r="BH252" s="200">
        <f t="shared" si="7"/>
        <v>0</v>
      </c>
      <c r="BI252" s="200">
        <f t="shared" si="8"/>
        <v>0</v>
      </c>
      <c r="BJ252" s="17" t="s">
        <v>85</v>
      </c>
      <c r="BK252" s="200">
        <f t="shared" si="9"/>
        <v>0</v>
      </c>
      <c r="BL252" s="17" t="s">
        <v>163</v>
      </c>
      <c r="BM252" s="199" t="s">
        <v>327</v>
      </c>
    </row>
    <row r="253" spans="1:65" s="2" customFormat="1" ht="37.799999999999997" customHeight="1">
      <c r="A253" s="34"/>
      <c r="B253" s="35"/>
      <c r="C253" s="187" t="s">
        <v>328</v>
      </c>
      <c r="D253" s="187" t="s">
        <v>159</v>
      </c>
      <c r="E253" s="188" t="s">
        <v>329</v>
      </c>
      <c r="F253" s="189" t="s">
        <v>330</v>
      </c>
      <c r="G253" s="190" t="s">
        <v>218</v>
      </c>
      <c r="H253" s="191">
        <v>16.422999999999998</v>
      </c>
      <c r="I253" s="192"/>
      <c r="J253" s="193">
        <f t="shared" si="0"/>
        <v>0</v>
      </c>
      <c r="K253" s="194"/>
      <c r="L253" s="39"/>
      <c r="M253" s="195" t="s">
        <v>1</v>
      </c>
      <c r="N253" s="196" t="s">
        <v>42</v>
      </c>
      <c r="O253" s="71"/>
      <c r="P253" s="197">
        <f t="shared" si="1"/>
        <v>0</v>
      </c>
      <c r="Q253" s="197">
        <v>0</v>
      </c>
      <c r="R253" s="197">
        <f t="shared" si="2"/>
        <v>0</v>
      </c>
      <c r="S253" s="197">
        <v>0</v>
      </c>
      <c r="T253" s="198">
        <f t="shared" si="3"/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163</v>
      </c>
      <c r="AT253" s="199" t="s">
        <v>159</v>
      </c>
      <c r="AU253" s="199" t="s">
        <v>87</v>
      </c>
      <c r="AY253" s="17" t="s">
        <v>157</v>
      </c>
      <c r="BE253" s="200">
        <f t="shared" si="4"/>
        <v>0</v>
      </c>
      <c r="BF253" s="200">
        <f t="shared" si="5"/>
        <v>0</v>
      </c>
      <c r="BG253" s="200">
        <f t="shared" si="6"/>
        <v>0</v>
      </c>
      <c r="BH253" s="200">
        <f t="shared" si="7"/>
        <v>0</v>
      </c>
      <c r="BI253" s="200">
        <f t="shared" si="8"/>
        <v>0</v>
      </c>
      <c r="BJ253" s="17" t="s">
        <v>85</v>
      </c>
      <c r="BK253" s="200">
        <f t="shared" si="9"/>
        <v>0</v>
      </c>
      <c r="BL253" s="17" t="s">
        <v>163</v>
      </c>
      <c r="BM253" s="199" t="s">
        <v>331</v>
      </c>
    </row>
    <row r="254" spans="1:65" s="13" customFormat="1" ht="10.15">
      <c r="B254" s="201"/>
      <c r="C254" s="202"/>
      <c r="D254" s="203" t="s">
        <v>173</v>
      </c>
      <c r="E254" s="204" t="s">
        <v>1</v>
      </c>
      <c r="F254" s="205" t="s">
        <v>332</v>
      </c>
      <c r="G254" s="202"/>
      <c r="H254" s="206">
        <v>16.422999999999998</v>
      </c>
      <c r="I254" s="207"/>
      <c r="J254" s="202"/>
      <c r="K254" s="202"/>
      <c r="L254" s="208"/>
      <c r="M254" s="209"/>
      <c r="N254" s="210"/>
      <c r="O254" s="210"/>
      <c r="P254" s="210"/>
      <c r="Q254" s="210"/>
      <c r="R254" s="210"/>
      <c r="S254" s="210"/>
      <c r="T254" s="211"/>
      <c r="AT254" s="212" t="s">
        <v>173</v>
      </c>
      <c r="AU254" s="212" t="s">
        <v>87</v>
      </c>
      <c r="AV254" s="13" t="s">
        <v>87</v>
      </c>
      <c r="AW254" s="13" t="s">
        <v>34</v>
      </c>
      <c r="AX254" s="13" t="s">
        <v>77</v>
      </c>
      <c r="AY254" s="212" t="s">
        <v>157</v>
      </c>
    </row>
    <row r="255" spans="1:65" s="14" customFormat="1" ht="10.15">
      <c r="B255" s="213"/>
      <c r="C255" s="214"/>
      <c r="D255" s="203" t="s">
        <v>173</v>
      </c>
      <c r="E255" s="215" t="s">
        <v>1</v>
      </c>
      <c r="F255" s="216" t="s">
        <v>178</v>
      </c>
      <c r="G255" s="214"/>
      <c r="H255" s="217">
        <v>16.422999999999998</v>
      </c>
      <c r="I255" s="218"/>
      <c r="J255" s="214"/>
      <c r="K255" s="214"/>
      <c r="L255" s="219"/>
      <c r="M255" s="220"/>
      <c r="N255" s="221"/>
      <c r="O255" s="221"/>
      <c r="P255" s="221"/>
      <c r="Q255" s="221"/>
      <c r="R255" s="221"/>
      <c r="S255" s="221"/>
      <c r="T255" s="222"/>
      <c r="AT255" s="223" t="s">
        <v>173</v>
      </c>
      <c r="AU255" s="223" t="s">
        <v>87</v>
      </c>
      <c r="AV255" s="14" t="s">
        <v>163</v>
      </c>
      <c r="AW255" s="14" t="s">
        <v>4</v>
      </c>
      <c r="AX255" s="14" t="s">
        <v>85</v>
      </c>
      <c r="AY255" s="223" t="s">
        <v>157</v>
      </c>
    </row>
    <row r="256" spans="1:65" s="2" customFormat="1" ht="16.5" customHeight="1">
      <c r="A256" s="34"/>
      <c r="B256" s="35"/>
      <c r="C256" s="234" t="s">
        <v>333</v>
      </c>
      <c r="D256" s="234" t="s">
        <v>334</v>
      </c>
      <c r="E256" s="235" t="s">
        <v>335</v>
      </c>
      <c r="F256" s="236" t="s">
        <v>336</v>
      </c>
      <c r="G256" s="237" t="s">
        <v>218</v>
      </c>
      <c r="H256" s="238">
        <v>16.422999999999998</v>
      </c>
      <c r="I256" s="239"/>
      <c r="J256" s="240">
        <f>ROUND(I256*H256,2)</f>
        <v>0</v>
      </c>
      <c r="K256" s="241"/>
      <c r="L256" s="242"/>
      <c r="M256" s="243" t="s">
        <v>1</v>
      </c>
      <c r="N256" s="244" t="s">
        <v>42</v>
      </c>
      <c r="O256" s="71"/>
      <c r="P256" s="197">
        <f>O256*H256</f>
        <v>0</v>
      </c>
      <c r="Q256" s="197">
        <v>1</v>
      </c>
      <c r="R256" s="197">
        <f>Q256*H256</f>
        <v>16.422999999999998</v>
      </c>
      <c r="S256" s="197">
        <v>0</v>
      </c>
      <c r="T256" s="19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207</v>
      </c>
      <c r="AT256" s="199" t="s">
        <v>334</v>
      </c>
      <c r="AU256" s="199" t="s">
        <v>87</v>
      </c>
      <c r="AY256" s="17" t="s">
        <v>157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7" t="s">
        <v>85</v>
      </c>
      <c r="BK256" s="200">
        <f>ROUND(I256*H256,2)</f>
        <v>0</v>
      </c>
      <c r="BL256" s="17" t="s">
        <v>163</v>
      </c>
      <c r="BM256" s="199" t="s">
        <v>337</v>
      </c>
    </row>
    <row r="257" spans="1:65" s="13" customFormat="1" ht="10.15">
      <c r="B257" s="201"/>
      <c r="C257" s="202"/>
      <c r="D257" s="203" t="s">
        <v>173</v>
      </c>
      <c r="E257" s="204" t="s">
        <v>1</v>
      </c>
      <c r="F257" s="205" t="s">
        <v>332</v>
      </c>
      <c r="G257" s="202"/>
      <c r="H257" s="206">
        <v>16.422999999999998</v>
      </c>
      <c r="I257" s="207"/>
      <c r="J257" s="202"/>
      <c r="K257" s="202"/>
      <c r="L257" s="208"/>
      <c r="M257" s="209"/>
      <c r="N257" s="210"/>
      <c r="O257" s="210"/>
      <c r="P257" s="210"/>
      <c r="Q257" s="210"/>
      <c r="R257" s="210"/>
      <c r="S257" s="210"/>
      <c r="T257" s="211"/>
      <c r="AT257" s="212" t="s">
        <v>173</v>
      </c>
      <c r="AU257" s="212" t="s">
        <v>87</v>
      </c>
      <c r="AV257" s="13" t="s">
        <v>87</v>
      </c>
      <c r="AW257" s="13" t="s">
        <v>34</v>
      </c>
      <c r="AX257" s="13" t="s">
        <v>85</v>
      </c>
      <c r="AY257" s="212" t="s">
        <v>157</v>
      </c>
    </row>
    <row r="258" spans="1:65" s="2" customFormat="1" ht="24.2" customHeight="1">
      <c r="A258" s="34"/>
      <c r="B258" s="35"/>
      <c r="C258" s="187" t="s">
        <v>338</v>
      </c>
      <c r="D258" s="187" t="s">
        <v>159</v>
      </c>
      <c r="E258" s="188" t="s">
        <v>339</v>
      </c>
      <c r="F258" s="189" t="s">
        <v>340</v>
      </c>
      <c r="G258" s="190" t="s">
        <v>181</v>
      </c>
      <c r="H258" s="191">
        <v>93.620999999999995</v>
      </c>
      <c r="I258" s="192"/>
      <c r="J258" s="193">
        <f>ROUND(I258*H258,2)</f>
        <v>0</v>
      </c>
      <c r="K258" s="194"/>
      <c r="L258" s="39"/>
      <c r="M258" s="195" t="s">
        <v>1</v>
      </c>
      <c r="N258" s="196" t="s">
        <v>42</v>
      </c>
      <c r="O258" s="71"/>
      <c r="P258" s="197">
        <f>O258*H258</f>
        <v>0</v>
      </c>
      <c r="Q258" s="197">
        <v>2.5018799999999999</v>
      </c>
      <c r="R258" s="197">
        <f>Q258*H258</f>
        <v>234.22850747999999</v>
      </c>
      <c r="S258" s="197">
        <v>0</v>
      </c>
      <c r="T258" s="19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9" t="s">
        <v>163</v>
      </c>
      <c r="AT258" s="199" t="s">
        <v>159</v>
      </c>
      <c r="AU258" s="199" t="s">
        <v>87</v>
      </c>
      <c r="AY258" s="17" t="s">
        <v>157</v>
      </c>
      <c r="BE258" s="200">
        <f>IF(N258="základní",J258,0)</f>
        <v>0</v>
      </c>
      <c r="BF258" s="200">
        <f>IF(N258="snížená",J258,0)</f>
        <v>0</v>
      </c>
      <c r="BG258" s="200">
        <f>IF(N258="zákl. přenesená",J258,0)</f>
        <v>0</v>
      </c>
      <c r="BH258" s="200">
        <f>IF(N258="sníž. přenesená",J258,0)</f>
        <v>0</v>
      </c>
      <c r="BI258" s="200">
        <f>IF(N258="nulová",J258,0)</f>
        <v>0</v>
      </c>
      <c r="BJ258" s="17" t="s">
        <v>85</v>
      </c>
      <c r="BK258" s="200">
        <f>ROUND(I258*H258,2)</f>
        <v>0</v>
      </c>
      <c r="BL258" s="17" t="s">
        <v>163</v>
      </c>
      <c r="BM258" s="199" t="s">
        <v>341</v>
      </c>
    </row>
    <row r="259" spans="1:65" s="15" customFormat="1" ht="10.15">
      <c r="B259" s="224"/>
      <c r="C259" s="225"/>
      <c r="D259" s="203" t="s">
        <v>173</v>
      </c>
      <c r="E259" s="226" t="s">
        <v>1</v>
      </c>
      <c r="F259" s="227" t="s">
        <v>342</v>
      </c>
      <c r="G259" s="225"/>
      <c r="H259" s="226" t="s">
        <v>1</v>
      </c>
      <c r="I259" s="228"/>
      <c r="J259" s="225"/>
      <c r="K259" s="225"/>
      <c r="L259" s="229"/>
      <c r="M259" s="230"/>
      <c r="N259" s="231"/>
      <c r="O259" s="231"/>
      <c r="P259" s="231"/>
      <c r="Q259" s="231"/>
      <c r="R259" s="231"/>
      <c r="S259" s="231"/>
      <c r="T259" s="232"/>
      <c r="AT259" s="233" t="s">
        <v>173</v>
      </c>
      <c r="AU259" s="233" t="s">
        <v>87</v>
      </c>
      <c r="AV259" s="15" t="s">
        <v>85</v>
      </c>
      <c r="AW259" s="15" t="s">
        <v>34</v>
      </c>
      <c r="AX259" s="15" t="s">
        <v>77</v>
      </c>
      <c r="AY259" s="233" t="s">
        <v>157</v>
      </c>
    </row>
    <row r="260" spans="1:65" s="13" customFormat="1" ht="10.15">
      <c r="B260" s="201"/>
      <c r="C260" s="202"/>
      <c r="D260" s="203" t="s">
        <v>173</v>
      </c>
      <c r="E260" s="204" t="s">
        <v>1</v>
      </c>
      <c r="F260" s="205" t="s">
        <v>343</v>
      </c>
      <c r="G260" s="202"/>
      <c r="H260" s="206">
        <v>33.024000000000001</v>
      </c>
      <c r="I260" s="207"/>
      <c r="J260" s="202"/>
      <c r="K260" s="202"/>
      <c r="L260" s="208"/>
      <c r="M260" s="209"/>
      <c r="N260" s="210"/>
      <c r="O260" s="210"/>
      <c r="P260" s="210"/>
      <c r="Q260" s="210"/>
      <c r="R260" s="210"/>
      <c r="S260" s="210"/>
      <c r="T260" s="211"/>
      <c r="AT260" s="212" t="s">
        <v>173</v>
      </c>
      <c r="AU260" s="212" t="s">
        <v>87</v>
      </c>
      <c r="AV260" s="13" t="s">
        <v>87</v>
      </c>
      <c r="AW260" s="13" t="s">
        <v>34</v>
      </c>
      <c r="AX260" s="13" t="s">
        <v>77</v>
      </c>
      <c r="AY260" s="212" t="s">
        <v>157</v>
      </c>
    </row>
    <row r="261" spans="1:65" s="15" customFormat="1" ht="10.15">
      <c r="B261" s="224"/>
      <c r="C261" s="225"/>
      <c r="D261" s="203" t="s">
        <v>173</v>
      </c>
      <c r="E261" s="226" t="s">
        <v>1</v>
      </c>
      <c r="F261" s="227" t="s">
        <v>344</v>
      </c>
      <c r="G261" s="225"/>
      <c r="H261" s="226" t="s">
        <v>1</v>
      </c>
      <c r="I261" s="228"/>
      <c r="J261" s="225"/>
      <c r="K261" s="225"/>
      <c r="L261" s="229"/>
      <c r="M261" s="230"/>
      <c r="N261" s="231"/>
      <c r="O261" s="231"/>
      <c r="P261" s="231"/>
      <c r="Q261" s="231"/>
      <c r="R261" s="231"/>
      <c r="S261" s="231"/>
      <c r="T261" s="232"/>
      <c r="AT261" s="233" t="s">
        <v>173</v>
      </c>
      <c r="AU261" s="233" t="s">
        <v>87</v>
      </c>
      <c r="AV261" s="15" t="s">
        <v>85</v>
      </c>
      <c r="AW261" s="15" t="s">
        <v>34</v>
      </c>
      <c r="AX261" s="15" t="s">
        <v>77</v>
      </c>
      <c r="AY261" s="233" t="s">
        <v>157</v>
      </c>
    </row>
    <row r="262" spans="1:65" s="13" customFormat="1" ht="10.15">
      <c r="B262" s="201"/>
      <c r="C262" s="202"/>
      <c r="D262" s="203" t="s">
        <v>173</v>
      </c>
      <c r="E262" s="204" t="s">
        <v>1</v>
      </c>
      <c r="F262" s="205" t="s">
        <v>345</v>
      </c>
      <c r="G262" s="202"/>
      <c r="H262" s="206">
        <v>22.428000000000001</v>
      </c>
      <c r="I262" s="207"/>
      <c r="J262" s="202"/>
      <c r="K262" s="202"/>
      <c r="L262" s="208"/>
      <c r="M262" s="209"/>
      <c r="N262" s="210"/>
      <c r="O262" s="210"/>
      <c r="P262" s="210"/>
      <c r="Q262" s="210"/>
      <c r="R262" s="210"/>
      <c r="S262" s="210"/>
      <c r="T262" s="211"/>
      <c r="AT262" s="212" t="s">
        <v>173</v>
      </c>
      <c r="AU262" s="212" t="s">
        <v>87</v>
      </c>
      <c r="AV262" s="13" t="s">
        <v>87</v>
      </c>
      <c r="AW262" s="13" t="s">
        <v>34</v>
      </c>
      <c r="AX262" s="13" t="s">
        <v>77</v>
      </c>
      <c r="AY262" s="212" t="s">
        <v>157</v>
      </c>
    </row>
    <row r="263" spans="1:65" s="13" customFormat="1" ht="10.15">
      <c r="B263" s="201"/>
      <c r="C263" s="202"/>
      <c r="D263" s="203" t="s">
        <v>173</v>
      </c>
      <c r="E263" s="204" t="s">
        <v>1</v>
      </c>
      <c r="F263" s="205" t="s">
        <v>346</v>
      </c>
      <c r="G263" s="202"/>
      <c r="H263" s="206">
        <v>2.8980000000000001</v>
      </c>
      <c r="I263" s="207"/>
      <c r="J263" s="202"/>
      <c r="K263" s="202"/>
      <c r="L263" s="208"/>
      <c r="M263" s="209"/>
      <c r="N263" s="210"/>
      <c r="O263" s="210"/>
      <c r="P263" s="210"/>
      <c r="Q263" s="210"/>
      <c r="R263" s="210"/>
      <c r="S263" s="210"/>
      <c r="T263" s="211"/>
      <c r="AT263" s="212" t="s">
        <v>173</v>
      </c>
      <c r="AU263" s="212" t="s">
        <v>87</v>
      </c>
      <c r="AV263" s="13" t="s">
        <v>87</v>
      </c>
      <c r="AW263" s="13" t="s">
        <v>34</v>
      </c>
      <c r="AX263" s="13" t="s">
        <v>77</v>
      </c>
      <c r="AY263" s="212" t="s">
        <v>157</v>
      </c>
    </row>
    <row r="264" spans="1:65" s="13" customFormat="1" ht="10.15">
      <c r="B264" s="201"/>
      <c r="C264" s="202"/>
      <c r="D264" s="203" t="s">
        <v>173</v>
      </c>
      <c r="E264" s="204" t="s">
        <v>1</v>
      </c>
      <c r="F264" s="205" t="s">
        <v>347</v>
      </c>
      <c r="G264" s="202"/>
      <c r="H264" s="206">
        <v>0.81899999999999995</v>
      </c>
      <c r="I264" s="207"/>
      <c r="J264" s="202"/>
      <c r="K264" s="202"/>
      <c r="L264" s="208"/>
      <c r="M264" s="209"/>
      <c r="N264" s="210"/>
      <c r="O264" s="210"/>
      <c r="P264" s="210"/>
      <c r="Q264" s="210"/>
      <c r="R264" s="210"/>
      <c r="S264" s="210"/>
      <c r="T264" s="211"/>
      <c r="AT264" s="212" t="s">
        <v>173</v>
      </c>
      <c r="AU264" s="212" t="s">
        <v>87</v>
      </c>
      <c r="AV264" s="13" t="s">
        <v>87</v>
      </c>
      <c r="AW264" s="13" t="s">
        <v>34</v>
      </c>
      <c r="AX264" s="13" t="s">
        <v>77</v>
      </c>
      <c r="AY264" s="212" t="s">
        <v>157</v>
      </c>
    </row>
    <row r="265" spans="1:65" s="13" customFormat="1" ht="10.15">
      <c r="B265" s="201"/>
      <c r="C265" s="202"/>
      <c r="D265" s="203" t="s">
        <v>173</v>
      </c>
      <c r="E265" s="204" t="s">
        <v>1</v>
      </c>
      <c r="F265" s="205" t="s">
        <v>348</v>
      </c>
      <c r="G265" s="202"/>
      <c r="H265" s="206">
        <v>2.9769999999999999</v>
      </c>
      <c r="I265" s="207"/>
      <c r="J265" s="202"/>
      <c r="K265" s="202"/>
      <c r="L265" s="208"/>
      <c r="M265" s="209"/>
      <c r="N265" s="210"/>
      <c r="O265" s="210"/>
      <c r="P265" s="210"/>
      <c r="Q265" s="210"/>
      <c r="R265" s="210"/>
      <c r="S265" s="210"/>
      <c r="T265" s="211"/>
      <c r="AT265" s="212" t="s">
        <v>173</v>
      </c>
      <c r="AU265" s="212" t="s">
        <v>87</v>
      </c>
      <c r="AV265" s="13" t="s">
        <v>87</v>
      </c>
      <c r="AW265" s="13" t="s">
        <v>34</v>
      </c>
      <c r="AX265" s="13" t="s">
        <v>77</v>
      </c>
      <c r="AY265" s="212" t="s">
        <v>157</v>
      </c>
    </row>
    <row r="266" spans="1:65" s="13" customFormat="1" ht="10.15">
      <c r="B266" s="201"/>
      <c r="C266" s="202"/>
      <c r="D266" s="203" t="s">
        <v>173</v>
      </c>
      <c r="E266" s="204" t="s">
        <v>1</v>
      </c>
      <c r="F266" s="205" t="s">
        <v>349</v>
      </c>
      <c r="G266" s="202"/>
      <c r="H266" s="206">
        <v>9.3710000000000004</v>
      </c>
      <c r="I266" s="207"/>
      <c r="J266" s="202"/>
      <c r="K266" s="202"/>
      <c r="L266" s="208"/>
      <c r="M266" s="209"/>
      <c r="N266" s="210"/>
      <c r="O266" s="210"/>
      <c r="P266" s="210"/>
      <c r="Q266" s="210"/>
      <c r="R266" s="210"/>
      <c r="S266" s="210"/>
      <c r="T266" s="211"/>
      <c r="AT266" s="212" t="s">
        <v>173</v>
      </c>
      <c r="AU266" s="212" t="s">
        <v>87</v>
      </c>
      <c r="AV266" s="13" t="s">
        <v>87</v>
      </c>
      <c r="AW266" s="13" t="s">
        <v>34</v>
      </c>
      <c r="AX266" s="13" t="s">
        <v>77</v>
      </c>
      <c r="AY266" s="212" t="s">
        <v>157</v>
      </c>
    </row>
    <row r="267" spans="1:65" s="13" customFormat="1" ht="10.15">
      <c r="B267" s="201"/>
      <c r="C267" s="202"/>
      <c r="D267" s="203" t="s">
        <v>173</v>
      </c>
      <c r="E267" s="204" t="s">
        <v>1</v>
      </c>
      <c r="F267" s="205" t="s">
        <v>350</v>
      </c>
      <c r="G267" s="202"/>
      <c r="H267" s="206">
        <v>2.3940000000000001</v>
      </c>
      <c r="I267" s="207"/>
      <c r="J267" s="202"/>
      <c r="K267" s="202"/>
      <c r="L267" s="208"/>
      <c r="M267" s="209"/>
      <c r="N267" s="210"/>
      <c r="O267" s="210"/>
      <c r="P267" s="210"/>
      <c r="Q267" s="210"/>
      <c r="R267" s="210"/>
      <c r="S267" s="210"/>
      <c r="T267" s="211"/>
      <c r="AT267" s="212" t="s">
        <v>173</v>
      </c>
      <c r="AU267" s="212" t="s">
        <v>87</v>
      </c>
      <c r="AV267" s="13" t="s">
        <v>87</v>
      </c>
      <c r="AW267" s="13" t="s">
        <v>34</v>
      </c>
      <c r="AX267" s="13" t="s">
        <v>77</v>
      </c>
      <c r="AY267" s="212" t="s">
        <v>157</v>
      </c>
    </row>
    <row r="268" spans="1:65" s="13" customFormat="1" ht="10.15">
      <c r="B268" s="201"/>
      <c r="C268" s="202"/>
      <c r="D268" s="203" t="s">
        <v>173</v>
      </c>
      <c r="E268" s="204" t="s">
        <v>1</v>
      </c>
      <c r="F268" s="205" t="s">
        <v>351</v>
      </c>
      <c r="G268" s="202"/>
      <c r="H268" s="206">
        <v>1.9530000000000001</v>
      </c>
      <c r="I268" s="207"/>
      <c r="J268" s="202"/>
      <c r="K268" s="202"/>
      <c r="L268" s="208"/>
      <c r="M268" s="209"/>
      <c r="N268" s="210"/>
      <c r="O268" s="210"/>
      <c r="P268" s="210"/>
      <c r="Q268" s="210"/>
      <c r="R268" s="210"/>
      <c r="S268" s="210"/>
      <c r="T268" s="211"/>
      <c r="AT268" s="212" t="s">
        <v>173</v>
      </c>
      <c r="AU268" s="212" t="s">
        <v>87</v>
      </c>
      <c r="AV268" s="13" t="s">
        <v>87</v>
      </c>
      <c r="AW268" s="13" t="s">
        <v>34</v>
      </c>
      <c r="AX268" s="13" t="s">
        <v>77</v>
      </c>
      <c r="AY268" s="212" t="s">
        <v>157</v>
      </c>
    </row>
    <row r="269" spans="1:65" s="13" customFormat="1" ht="10.15">
      <c r="B269" s="201"/>
      <c r="C269" s="202"/>
      <c r="D269" s="203" t="s">
        <v>173</v>
      </c>
      <c r="E269" s="204" t="s">
        <v>1</v>
      </c>
      <c r="F269" s="205" t="s">
        <v>352</v>
      </c>
      <c r="G269" s="202"/>
      <c r="H269" s="206">
        <v>2.0790000000000002</v>
      </c>
      <c r="I269" s="207"/>
      <c r="J269" s="202"/>
      <c r="K269" s="202"/>
      <c r="L269" s="208"/>
      <c r="M269" s="209"/>
      <c r="N269" s="210"/>
      <c r="O269" s="210"/>
      <c r="P269" s="210"/>
      <c r="Q269" s="210"/>
      <c r="R269" s="210"/>
      <c r="S269" s="210"/>
      <c r="T269" s="211"/>
      <c r="AT269" s="212" t="s">
        <v>173</v>
      </c>
      <c r="AU269" s="212" t="s">
        <v>87</v>
      </c>
      <c r="AV269" s="13" t="s">
        <v>87</v>
      </c>
      <c r="AW269" s="13" t="s">
        <v>34</v>
      </c>
      <c r="AX269" s="13" t="s">
        <v>77</v>
      </c>
      <c r="AY269" s="212" t="s">
        <v>157</v>
      </c>
    </row>
    <row r="270" spans="1:65" s="13" customFormat="1" ht="10.15">
      <c r="B270" s="201"/>
      <c r="C270" s="202"/>
      <c r="D270" s="203" t="s">
        <v>173</v>
      </c>
      <c r="E270" s="204" t="s">
        <v>1</v>
      </c>
      <c r="F270" s="205" t="s">
        <v>353</v>
      </c>
      <c r="G270" s="202"/>
      <c r="H270" s="206">
        <v>14.553000000000001</v>
      </c>
      <c r="I270" s="207"/>
      <c r="J270" s="202"/>
      <c r="K270" s="202"/>
      <c r="L270" s="208"/>
      <c r="M270" s="209"/>
      <c r="N270" s="210"/>
      <c r="O270" s="210"/>
      <c r="P270" s="210"/>
      <c r="Q270" s="210"/>
      <c r="R270" s="210"/>
      <c r="S270" s="210"/>
      <c r="T270" s="211"/>
      <c r="AT270" s="212" t="s">
        <v>173</v>
      </c>
      <c r="AU270" s="212" t="s">
        <v>87</v>
      </c>
      <c r="AV270" s="13" t="s">
        <v>87</v>
      </c>
      <c r="AW270" s="13" t="s">
        <v>34</v>
      </c>
      <c r="AX270" s="13" t="s">
        <v>77</v>
      </c>
      <c r="AY270" s="212" t="s">
        <v>157</v>
      </c>
    </row>
    <row r="271" spans="1:65" s="13" customFormat="1" ht="10.15">
      <c r="B271" s="201"/>
      <c r="C271" s="202"/>
      <c r="D271" s="203" t="s">
        <v>173</v>
      </c>
      <c r="E271" s="204" t="s">
        <v>1</v>
      </c>
      <c r="F271" s="205" t="s">
        <v>354</v>
      </c>
      <c r="G271" s="202"/>
      <c r="H271" s="206">
        <v>0.6</v>
      </c>
      <c r="I271" s="207"/>
      <c r="J271" s="202"/>
      <c r="K271" s="202"/>
      <c r="L271" s="208"/>
      <c r="M271" s="209"/>
      <c r="N271" s="210"/>
      <c r="O271" s="210"/>
      <c r="P271" s="210"/>
      <c r="Q271" s="210"/>
      <c r="R271" s="210"/>
      <c r="S271" s="210"/>
      <c r="T271" s="211"/>
      <c r="AT271" s="212" t="s">
        <v>173</v>
      </c>
      <c r="AU271" s="212" t="s">
        <v>87</v>
      </c>
      <c r="AV271" s="13" t="s">
        <v>87</v>
      </c>
      <c r="AW271" s="13" t="s">
        <v>34</v>
      </c>
      <c r="AX271" s="13" t="s">
        <v>77</v>
      </c>
      <c r="AY271" s="212" t="s">
        <v>157</v>
      </c>
    </row>
    <row r="272" spans="1:65" s="13" customFormat="1" ht="10.15">
      <c r="B272" s="201"/>
      <c r="C272" s="202"/>
      <c r="D272" s="203" t="s">
        <v>173</v>
      </c>
      <c r="E272" s="204" t="s">
        <v>1</v>
      </c>
      <c r="F272" s="205" t="s">
        <v>355</v>
      </c>
      <c r="G272" s="202"/>
      <c r="H272" s="206">
        <v>0.52500000000000002</v>
      </c>
      <c r="I272" s="207"/>
      <c r="J272" s="202"/>
      <c r="K272" s="202"/>
      <c r="L272" s="208"/>
      <c r="M272" s="209"/>
      <c r="N272" s="210"/>
      <c r="O272" s="210"/>
      <c r="P272" s="210"/>
      <c r="Q272" s="210"/>
      <c r="R272" s="210"/>
      <c r="S272" s="210"/>
      <c r="T272" s="211"/>
      <c r="AT272" s="212" t="s">
        <v>173</v>
      </c>
      <c r="AU272" s="212" t="s">
        <v>87</v>
      </c>
      <c r="AV272" s="13" t="s">
        <v>87</v>
      </c>
      <c r="AW272" s="13" t="s">
        <v>34</v>
      </c>
      <c r="AX272" s="13" t="s">
        <v>77</v>
      </c>
      <c r="AY272" s="212" t="s">
        <v>157</v>
      </c>
    </row>
    <row r="273" spans="1:65" s="14" customFormat="1" ht="10.15">
      <c r="B273" s="213"/>
      <c r="C273" s="214"/>
      <c r="D273" s="203" t="s">
        <v>173</v>
      </c>
      <c r="E273" s="215" t="s">
        <v>1</v>
      </c>
      <c r="F273" s="216" t="s">
        <v>178</v>
      </c>
      <c r="G273" s="214"/>
      <c r="H273" s="217">
        <v>93.620999999999995</v>
      </c>
      <c r="I273" s="218"/>
      <c r="J273" s="214"/>
      <c r="K273" s="214"/>
      <c r="L273" s="219"/>
      <c r="M273" s="220"/>
      <c r="N273" s="221"/>
      <c r="O273" s="221"/>
      <c r="P273" s="221"/>
      <c r="Q273" s="221"/>
      <c r="R273" s="221"/>
      <c r="S273" s="221"/>
      <c r="T273" s="222"/>
      <c r="AT273" s="223" t="s">
        <v>173</v>
      </c>
      <c r="AU273" s="223" t="s">
        <v>87</v>
      </c>
      <c r="AV273" s="14" t="s">
        <v>163</v>
      </c>
      <c r="AW273" s="14" t="s">
        <v>4</v>
      </c>
      <c r="AX273" s="14" t="s">
        <v>85</v>
      </c>
      <c r="AY273" s="223" t="s">
        <v>157</v>
      </c>
    </row>
    <row r="274" spans="1:65" s="2" customFormat="1" ht="24.2" customHeight="1">
      <c r="A274" s="34"/>
      <c r="B274" s="35"/>
      <c r="C274" s="187" t="s">
        <v>356</v>
      </c>
      <c r="D274" s="187" t="s">
        <v>159</v>
      </c>
      <c r="E274" s="188" t="s">
        <v>357</v>
      </c>
      <c r="F274" s="189" t="s">
        <v>358</v>
      </c>
      <c r="G274" s="190" t="s">
        <v>181</v>
      </c>
      <c r="H274" s="191">
        <v>27.9</v>
      </c>
      <c r="I274" s="192"/>
      <c r="J274" s="193">
        <f>ROUND(I274*H274,2)</f>
        <v>0</v>
      </c>
      <c r="K274" s="194"/>
      <c r="L274" s="39"/>
      <c r="M274" s="195" t="s">
        <v>1</v>
      </c>
      <c r="N274" s="196" t="s">
        <v>42</v>
      </c>
      <c r="O274" s="71"/>
      <c r="P274" s="197">
        <f>O274*H274</f>
        <v>0</v>
      </c>
      <c r="Q274" s="197">
        <v>2.5018799999999999</v>
      </c>
      <c r="R274" s="197">
        <f>Q274*H274</f>
        <v>69.802451999999988</v>
      </c>
      <c r="S274" s="197">
        <v>0</v>
      </c>
      <c r="T274" s="19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9" t="s">
        <v>163</v>
      </c>
      <c r="AT274" s="199" t="s">
        <v>159</v>
      </c>
      <c r="AU274" s="199" t="s">
        <v>87</v>
      </c>
      <c r="AY274" s="17" t="s">
        <v>157</v>
      </c>
      <c r="BE274" s="200">
        <f>IF(N274="základní",J274,0)</f>
        <v>0</v>
      </c>
      <c r="BF274" s="200">
        <f>IF(N274="snížená",J274,0)</f>
        <v>0</v>
      </c>
      <c r="BG274" s="200">
        <f>IF(N274="zákl. přenesená",J274,0)</f>
        <v>0</v>
      </c>
      <c r="BH274" s="200">
        <f>IF(N274="sníž. přenesená",J274,0)</f>
        <v>0</v>
      </c>
      <c r="BI274" s="200">
        <f>IF(N274="nulová",J274,0)</f>
        <v>0</v>
      </c>
      <c r="BJ274" s="17" t="s">
        <v>85</v>
      </c>
      <c r="BK274" s="200">
        <f>ROUND(I274*H274,2)</f>
        <v>0</v>
      </c>
      <c r="BL274" s="17" t="s">
        <v>163</v>
      </c>
      <c r="BM274" s="199" t="s">
        <v>359</v>
      </c>
    </row>
    <row r="275" spans="1:65" s="13" customFormat="1" ht="10.15">
      <c r="B275" s="201"/>
      <c r="C275" s="202"/>
      <c r="D275" s="203" t="s">
        <v>173</v>
      </c>
      <c r="E275" s="204" t="s">
        <v>1</v>
      </c>
      <c r="F275" s="205" t="s">
        <v>360</v>
      </c>
      <c r="G275" s="202"/>
      <c r="H275" s="206">
        <v>27.9</v>
      </c>
      <c r="I275" s="207"/>
      <c r="J275" s="202"/>
      <c r="K275" s="202"/>
      <c r="L275" s="208"/>
      <c r="M275" s="209"/>
      <c r="N275" s="210"/>
      <c r="O275" s="210"/>
      <c r="P275" s="210"/>
      <c r="Q275" s="210"/>
      <c r="R275" s="210"/>
      <c r="S275" s="210"/>
      <c r="T275" s="211"/>
      <c r="AT275" s="212" t="s">
        <v>173</v>
      </c>
      <c r="AU275" s="212" t="s">
        <v>87</v>
      </c>
      <c r="AV275" s="13" t="s">
        <v>87</v>
      </c>
      <c r="AW275" s="13" t="s">
        <v>34</v>
      </c>
      <c r="AX275" s="13" t="s">
        <v>77</v>
      </c>
      <c r="AY275" s="212" t="s">
        <v>157</v>
      </c>
    </row>
    <row r="276" spans="1:65" s="14" customFormat="1" ht="10.15">
      <c r="B276" s="213"/>
      <c r="C276" s="214"/>
      <c r="D276" s="203" t="s">
        <v>173</v>
      </c>
      <c r="E276" s="215" t="s">
        <v>1</v>
      </c>
      <c r="F276" s="216" t="s">
        <v>178</v>
      </c>
      <c r="G276" s="214"/>
      <c r="H276" s="217">
        <v>27.9</v>
      </c>
      <c r="I276" s="218"/>
      <c r="J276" s="214"/>
      <c r="K276" s="214"/>
      <c r="L276" s="219"/>
      <c r="M276" s="220"/>
      <c r="N276" s="221"/>
      <c r="O276" s="221"/>
      <c r="P276" s="221"/>
      <c r="Q276" s="221"/>
      <c r="R276" s="221"/>
      <c r="S276" s="221"/>
      <c r="T276" s="222"/>
      <c r="AT276" s="223" t="s">
        <v>173</v>
      </c>
      <c r="AU276" s="223" t="s">
        <v>87</v>
      </c>
      <c r="AV276" s="14" t="s">
        <v>163</v>
      </c>
      <c r="AW276" s="14" t="s">
        <v>4</v>
      </c>
      <c r="AX276" s="14" t="s">
        <v>85</v>
      </c>
      <c r="AY276" s="223" t="s">
        <v>157</v>
      </c>
    </row>
    <row r="277" spans="1:65" s="2" customFormat="1" ht="24.2" customHeight="1">
      <c r="A277" s="34"/>
      <c r="B277" s="35"/>
      <c r="C277" s="187" t="s">
        <v>361</v>
      </c>
      <c r="D277" s="187" t="s">
        <v>159</v>
      </c>
      <c r="E277" s="188" t="s">
        <v>362</v>
      </c>
      <c r="F277" s="189" t="s">
        <v>363</v>
      </c>
      <c r="G277" s="190" t="s">
        <v>171</v>
      </c>
      <c r="H277" s="191">
        <v>337.34800000000001</v>
      </c>
      <c r="I277" s="192"/>
      <c r="J277" s="193">
        <f>ROUND(I277*H277,2)</f>
        <v>0</v>
      </c>
      <c r="K277" s="194"/>
      <c r="L277" s="39"/>
      <c r="M277" s="195" t="s">
        <v>1</v>
      </c>
      <c r="N277" s="196" t="s">
        <v>42</v>
      </c>
      <c r="O277" s="71"/>
      <c r="P277" s="197">
        <f>O277*H277</f>
        <v>0</v>
      </c>
      <c r="Q277" s="197">
        <v>2.7499999999999998E-3</v>
      </c>
      <c r="R277" s="197">
        <f>Q277*H277</f>
        <v>0.92770699999999995</v>
      </c>
      <c r="S277" s="197">
        <v>0</v>
      </c>
      <c r="T277" s="19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9" t="s">
        <v>163</v>
      </c>
      <c r="AT277" s="199" t="s">
        <v>159</v>
      </c>
      <c r="AU277" s="199" t="s">
        <v>87</v>
      </c>
      <c r="AY277" s="17" t="s">
        <v>157</v>
      </c>
      <c r="BE277" s="200">
        <f>IF(N277="základní",J277,0)</f>
        <v>0</v>
      </c>
      <c r="BF277" s="200">
        <f>IF(N277="snížená",J277,0)</f>
        <v>0</v>
      </c>
      <c r="BG277" s="200">
        <f>IF(N277="zákl. přenesená",J277,0)</f>
        <v>0</v>
      </c>
      <c r="BH277" s="200">
        <f>IF(N277="sníž. přenesená",J277,0)</f>
        <v>0</v>
      </c>
      <c r="BI277" s="200">
        <f>IF(N277="nulová",J277,0)</f>
        <v>0</v>
      </c>
      <c r="BJ277" s="17" t="s">
        <v>85</v>
      </c>
      <c r="BK277" s="200">
        <f>ROUND(I277*H277,2)</f>
        <v>0</v>
      </c>
      <c r="BL277" s="17" t="s">
        <v>163</v>
      </c>
      <c r="BM277" s="199" t="s">
        <v>364</v>
      </c>
    </row>
    <row r="278" spans="1:65" s="15" customFormat="1" ht="10.15">
      <c r="B278" s="224"/>
      <c r="C278" s="225"/>
      <c r="D278" s="203" t="s">
        <v>173</v>
      </c>
      <c r="E278" s="226" t="s">
        <v>1</v>
      </c>
      <c r="F278" s="227" t="s">
        <v>342</v>
      </c>
      <c r="G278" s="225"/>
      <c r="H278" s="226" t="s">
        <v>1</v>
      </c>
      <c r="I278" s="228"/>
      <c r="J278" s="225"/>
      <c r="K278" s="225"/>
      <c r="L278" s="229"/>
      <c r="M278" s="230"/>
      <c r="N278" s="231"/>
      <c r="O278" s="231"/>
      <c r="P278" s="231"/>
      <c r="Q278" s="231"/>
      <c r="R278" s="231"/>
      <c r="S278" s="231"/>
      <c r="T278" s="232"/>
      <c r="AT278" s="233" t="s">
        <v>173</v>
      </c>
      <c r="AU278" s="233" t="s">
        <v>87</v>
      </c>
      <c r="AV278" s="15" t="s">
        <v>85</v>
      </c>
      <c r="AW278" s="15" t="s">
        <v>34</v>
      </c>
      <c r="AX278" s="15" t="s">
        <v>77</v>
      </c>
      <c r="AY278" s="233" t="s">
        <v>157</v>
      </c>
    </row>
    <row r="279" spans="1:65" s="13" customFormat="1" ht="10.15">
      <c r="B279" s="201"/>
      <c r="C279" s="202"/>
      <c r="D279" s="203" t="s">
        <v>173</v>
      </c>
      <c r="E279" s="204" t="s">
        <v>1</v>
      </c>
      <c r="F279" s="205" t="s">
        <v>365</v>
      </c>
      <c r="G279" s="202"/>
      <c r="H279" s="206">
        <v>132.095</v>
      </c>
      <c r="I279" s="207"/>
      <c r="J279" s="202"/>
      <c r="K279" s="202"/>
      <c r="L279" s="208"/>
      <c r="M279" s="209"/>
      <c r="N279" s="210"/>
      <c r="O279" s="210"/>
      <c r="P279" s="210"/>
      <c r="Q279" s="210"/>
      <c r="R279" s="210"/>
      <c r="S279" s="210"/>
      <c r="T279" s="211"/>
      <c r="AT279" s="212" t="s">
        <v>173</v>
      </c>
      <c r="AU279" s="212" t="s">
        <v>87</v>
      </c>
      <c r="AV279" s="13" t="s">
        <v>87</v>
      </c>
      <c r="AW279" s="13" t="s">
        <v>34</v>
      </c>
      <c r="AX279" s="13" t="s">
        <v>77</v>
      </c>
      <c r="AY279" s="212" t="s">
        <v>157</v>
      </c>
    </row>
    <row r="280" spans="1:65" s="15" customFormat="1" ht="10.15">
      <c r="B280" s="224"/>
      <c r="C280" s="225"/>
      <c r="D280" s="203" t="s">
        <v>173</v>
      </c>
      <c r="E280" s="226" t="s">
        <v>1</v>
      </c>
      <c r="F280" s="227" t="s">
        <v>344</v>
      </c>
      <c r="G280" s="225"/>
      <c r="H280" s="226" t="s">
        <v>1</v>
      </c>
      <c r="I280" s="228"/>
      <c r="J280" s="225"/>
      <c r="K280" s="225"/>
      <c r="L280" s="229"/>
      <c r="M280" s="230"/>
      <c r="N280" s="231"/>
      <c r="O280" s="231"/>
      <c r="P280" s="231"/>
      <c r="Q280" s="231"/>
      <c r="R280" s="231"/>
      <c r="S280" s="231"/>
      <c r="T280" s="232"/>
      <c r="AT280" s="233" t="s">
        <v>173</v>
      </c>
      <c r="AU280" s="233" t="s">
        <v>87</v>
      </c>
      <c r="AV280" s="15" t="s">
        <v>85</v>
      </c>
      <c r="AW280" s="15" t="s">
        <v>34</v>
      </c>
      <c r="AX280" s="15" t="s">
        <v>77</v>
      </c>
      <c r="AY280" s="233" t="s">
        <v>157</v>
      </c>
    </row>
    <row r="281" spans="1:65" s="13" customFormat="1" ht="10.15">
      <c r="B281" s="201"/>
      <c r="C281" s="202"/>
      <c r="D281" s="203" t="s">
        <v>173</v>
      </c>
      <c r="E281" s="204" t="s">
        <v>1</v>
      </c>
      <c r="F281" s="205" t="s">
        <v>366</v>
      </c>
      <c r="G281" s="202"/>
      <c r="H281" s="206">
        <v>56.07</v>
      </c>
      <c r="I281" s="207"/>
      <c r="J281" s="202"/>
      <c r="K281" s="202"/>
      <c r="L281" s="208"/>
      <c r="M281" s="209"/>
      <c r="N281" s="210"/>
      <c r="O281" s="210"/>
      <c r="P281" s="210"/>
      <c r="Q281" s="210"/>
      <c r="R281" s="210"/>
      <c r="S281" s="210"/>
      <c r="T281" s="211"/>
      <c r="AT281" s="212" t="s">
        <v>173</v>
      </c>
      <c r="AU281" s="212" t="s">
        <v>87</v>
      </c>
      <c r="AV281" s="13" t="s">
        <v>87</v>
      </c>
      <c r="AW281" s="13" t="s">
        <v>34</v>
      </c>
      <c r="AX281" s="13" t="s">
        <v>77</v>
      </c>
      <c r="AY281" s="212" t="s">
        <v>157</v>
      </c>
    </row>
    <row r="282" spans="1:65" s="13" customFormat="1" ht="10.15">
      <c r="B282" s="201"/>
      <c r="C282" s="202"/>
      <c r="D282" s="203" t="s">
        <v>173</v>
      </c>
      <c r="E282" s="204" t="s">
        <v>1</v>
      </c>
      <c r="F282" s="205" t="s">
        <v>367</v>
      </c>
      <c r="G282" s="202"/>
      <c r="H282" s="206">
        <v>7.2450000000000001</v>
      </c>
      <c r="I282" s="207"/>
      <c r="J282" s="202"/>
      <c r="K282" s="202"/>
      <c r="L282" s="208"/>
      <c r="M282" s="209"/>
      <c r="N282" s="210"/>
      <c r="O282" s="210"/>
      <c r="P282" s="210"/>
      <c r="Q282" s="210"/>
      <c r="R282" s="210"/>
      <c r="S282" s="210"/>
      <c r="T282" s="211"/>
      <c r="AT282" s="212" t="s">
        <v>173</v>
      </c>
      <c r="AU282" s="212" t="s">
        <v>87</v>
      </c>
      <c r="AV282" s="13" t="s">
        <v>87</v>
      </c>
      <c r="AW282" s="13" t="s">
        <v>34</v>
      </c>
      <c r="AX282" s="13" t="s">
        <v>77</v>
      </c>
      <c r="AY282" s="212" t="s">
        <v>157</v>
      </c>
    </row>
    <row r="283" spans="1:65" s="13" customFormat="1" ht="10.15">
      <c r="B283" s="201"/>
      <c r="C283" s="202"/>
      <c r="D283" s="203" t="s">
        <v>173</v>
      </c>
      <c r="E283" s="204" t="s">
        <v>1</v>
      </c>
      <c r="F283" s="205" t="s">
        <v>368</v>
      </c>
      <c r="G283" s="202"/>
      <c r="H283" s="206">
        <v>2.048</v>
      </c>
      <c r="I283" s="207"/>
      <c r="J283" s="202"/>
      <c r="K283" s="202"/>
      <c r="L283" s="208"/>
      <c r="M283" s="209"/>
      <c r="N283" s="210"/>
      <c r="O283" s="210"/>
      <c r="P283" s="210"/>
      <c r="Q283" s="210"/>
      <c r="R283" s="210"/>
      <c r="S283" s="210"/>
      <c r="T283" s="211"/>
      <c r="AT283" s="212" t="s">
        <v>173</v>
      </c>
      <c r="AU283" s="212" t="s">
        <v>87</v>
      </c>
      <c r="AV283" s="13" t="s">
        <v>87</v>
      </c>
      <c r="AW283" s="13" t="s">
        <v>34</v>
      </c>
      <c r="AX283" s="13" t="s">
        <v>77</v>
      </c>
      <c r="AY283" s="212" t="s">
        <v>157</v>
      </c>
    </row>
    <row r="284" spans="1:65" s="13" customFormat="1" ht="10.15">
      <c r="B284" s="201"/>
      <c r="C284" s="202"/>
      <c r="D284" s="203" t="s">
        <v>173</v>
      </c>
      <c r="E284" s="204" t="s">
        <v>1</v>
      </c>
      <c r="F284" s="205" t="s">
        <v>369</v>
      </c>
      <c r="G284" s="202"/>
      <c r="H284" s="206">
        <v>8.5050000000000008</v>
      </c>
      <c r="I284" s="207"/>
      <c r="J284" s="202"/>
      <c r="K284" s="202"/>
      <c r="L284" s="208"/>
      <c r="M284" s="209"/>
      <c r="N284" s="210"/>
      <c r="O284" s="210"/>
      <c r="P284" s="210"/>
      <c r="Q284" s="210"/>
      <c r="R284" s="210"/>
      <c r="S284" s="210"/>
      <c r="T284" s="211"/>
      <c r="AT284" s="212" t="s">
        <v>173</v>
      </c>
      <c r="AU284" s="212" t="s">
        <v>87</v>
      </c>
      <c r="AV284" s="13" t="s">
        <v>87</v>
      </c>
      <c r="AW284" s="13" t="s">
        <v>34</v>
      </c>
      <c r="AX284" s="13" t="s">
        <v>77</v>
      </c>
      <c r="AY284" s="212" t="s">
        <v>157</v>
      </c>
    </row>
    <row r="285" spans="1:65" s="13" customFormat="1" ht="10.15">
      <c r="B285" s="201"/>
      <c r="C285" s="202"/>
      <c r="D285" s="203" t="s">
        <v>173</v>
      </c>
      <c r="E285" s="204" t="s">
        <v>1</v>
      </c>
      <c r="F285" s="205" t="s">
        <v>370</v>
      </c>
      <c r="G285" s="202"/>
      <c r="H285" s="206">
        <v>26.774999999999999</v>
      </c>
      <c r="I285" s="207"/>
      <c r="J285" s="202"/>
      <c r="K285" s="202"/>
      <c r="L285" s="208"/>
      <c r="M285" s="209"/>
      <c r="N285" s="210"/>
      <c r="O285" s="210"/>
      <c r="P285" s="210"/>
      <c r="Q285" s="210"/>
      <c r="R285" s="210"/>
      <c r="S285" s="210"/>
      <c r="T285" s="211"/>
      <c r="AT285" s="212" t="s">
        <v>173</v>
      </c>
      <c r="AU285" s="212" t="s">
        <v>87</v>
      </c>
      <c r="AV285" s="13" t="s">
        <v>87</v>
      </c>
      <c r="AW285" s="13" t="s">
        <v>34</v>
      </c>
      <c r="AX285" s="13" t="s">
        <v>77</v>
      </c>
      <c r="AY285" s="212" t="s">
        <v>157</v>
      </c>
    </row>
    <row r="286" spans="1:65" s="13" customFormat="1" ht="10.15">
      <c r="B286" s="201"/>
      <c r="C286" s="202"/>
      <c r="D286" s="203" t="s">
        <v>173</v>
      </c>
      <c r="E286" s="204" t="s">
        <v>1</v>
      </c>
      <c r="F286" s="205" t="s">
        <v>371</v>
      </c>
      <c r="G286" s="202"/>
      <c r="H286" s="206">
        <v>11.97</v>
      </c>
      <c r="I286" s="207"/>
      <c r="J286" s="202"/>
      <c r="K286" s="202"/>
      <c r="L286" s="208"/>
      <c r="M286" s="209"/>
      <c r="N286" s="210"/>
      <c r="O286" s="210"/>
      <c r="P286" s="210"/>
      <c r="Q286" s="210"/>
      <c r="R286" s="210"/>
      <c r="S286" s="210"/>
      <c r="T286" s="211"/>
      <c r="AT286" s="212" t="s">
        <v>173</v>
      </c>
      <c r="AU286" s="212" t="s">
        <v>87</v>
      </c>
      <c r="AV286" s="13" t="s">
        <v>87</v>
      </c>
      <c r="AW286" s="13" t="s">
        <v>34</v>
      </c>
      <c r="AX286" s="13" t="s">
        <v>77</v>
      </c>
      <c r="AY286" s="212" t="s">
        <v>157</v>
      </c>
    </row>
    <row r="287" spans="1:65" s="13" customFormat="1" ht="10.15">
      <c r="B287" s="201"/>
      <c r="C287" s="202"/>
      <c r="D287" s="203" t="s">
        <v>173</v>
      </c>
      <c r="E287" s="204" t="s">
        <v>1</v>
      </c>
      <c r="F287" s="205" t="s">
        <v>372</v>
      </c>
      <c r="G287" s="202"/>
      <c r="H287" s="206">
        <v>9.7650000000000006</v>
      </c>
      <c r="I287" s="207"/>
      <c r="J287" s="202"/>
      <c r="K287" s="202"/>
      <c r="L287" s="208"/>
      <c r="M287" s="209"/>
      <c r="N287" s="210"/>
      <c r="O287" s="210"/>
      <c r="P287" s="210"/>
      <c r="Q287" s="210"/>
      <c r="R287" s="210"/>
      <c r="S287" s="210"/>
      <c r="T287" s="211"/>
      <c r="AT287" s="212" t="s">
        <v>173</v>
      </c>
      <c r="AU287" s="212" t="s">
        <v>87</v>
      </c>
      <c r="AV287" s="13" t="s">
        <v>87</v>
      </c>
      <c r="AW287" s="13" t="s">
        <v>34</v>
      </c>
      <c r="AX287" s="13" t="s">
        <v>77</v>
      </c>
      <c r="AY287" s="212" t="s">
        <v>157</v>
      </c>
    </row>
    <row r="288" spans="1:65" s="13" customFormat="1" ht="10.15">
      <c r="B288" s="201"/>
      <c r="C288" s="202"/>
      <c r="D288" s="203" t="s">
        <v>173</v>
      </c>
      <c r="E288" s="204" t="s">
        <v>1</v>
      </c>
      <c r="F288" s="205" t="s">
        <v>373</v>
      </c>
      <c r="G288" s="202"/>
      <c r="H288" s="206">
        <v>10.395</v>
      </c>
      <c r="I288" s="207"/>
      <c r="J288" s="202"/>
      <c r="K288" s="202"/>
      <c r="L288" s="208"/>
      <c r="M288" s="209"/>
      <c r="N288" s="210"/>
      <c r="O288" s="210"/>
      <c r="P288" s="210"/>
      <c r="Q288" s="210"/>
      <c r="R288" s="210"/>
      <c r="S288" s="210"/>
      <c r="T288" s="211"/>
      <c r="AT288" s="212" t="s">
        <v>173</v>
      </c>
      <c r="AU288" s="212" t="s">
        <v>87</v>
      </c>
      <c r="AV288" s="13" t="s">
        <v>87</v>
      </c>
      <c r="AW288" s="13" t="s">
        <v>34</v>
      </c>
      <c r="AX288" s="13" t="s">
        <v>77</v>
      </c>
      <c r="AY288" s="212" t="s">
        <v>157</v>
      </c>
    </row>
    <row r="289" spans="1:65" s="13" customFormat="1" ht="10.15">
      <c r="B289" s="201"/>
      <c r="C289" s="202"/>
      <c r="D289" s="203" t="s">
        <v>173</v>
      </c>
      <c r="E289" s="204" t="s">
        <v>1</v>
      </c>
      <c r="F289" s="205" t="s">
        <v>374</v>
      </c>
      <c r="G289" s="202"/>
      <c r="H289" s="206">
        <v>41.58</v>
      </c>
      <c r="I289" s="207"/>
      <c r="J289" s="202"/>
      <c r="K289" s="202"/>
      <c r="L289" s="208"/>
      <c r="M289" s="209"/>
      <c r="N289" s="210"/>
      <c r="O289" s="210"/>
      <c r="P289" s="210"/>
      <c r="Q289" s="210"/>
      <c r="R289" s="210"/>
      <c r="S289" s="210"/>
      <c r="T289" s="211"/>
      <c r="AT289" s="212" t="s">
        <v>173</v>
      </c>
      <c r="AU289" s="212" t="s">
        <v>87</v>
      </c>
      <c r="AV289" s="13" t="s">
        <v>87</v>
      </c>
      <c r="AW289" s="13" t="s">
        <v>34</v>
      </c>
      <c r="AX289" s="13" t="s">
        <v>77</v>
      </c>
      <c r="AY289" s="212" t="s">
        <v>157</v>
      </c>
    </row>
    <row r="290" spans="1:65" s="13" customFormat="1" ht="10.15">
      <c r="B290" s="201"/>
      <c r="C290" s="202"/>
      <c r="D290" s="203" t="s">
        <v>173</v>
      </c>
      <c r="E290" s="204" t="s">
        <v>1</v>
      </c>
      <c r="F290" s="205" t="s">
        <v>375</v>
      </c>
      <c r="G290" s="202"/>
      <c r="H290" s="206">
        <v>1.5</v>
      </c>
      <c r="I290" s="207"/>
      <c r="J290" s="202"/>
      <c r="K290" s="202"/>
      <c r="L290" s="208"/>
      <c r="M290" s="209"/>
      <c r="N290" s="210"/>
      <c r="O290" s="210"/>
      <c r="P290" s="210"/>
      <c r="Q290" s="210"/>
      <c r="R290" s="210"/>
      <c r="S290" s="210"/>
      <c r="T290" s="211"/>
      <c r="AT290" s="212" t="s">
        <v>173</v>
      </c>
      <c r="AU290" s="212" t="s">
        <v>87</v>
      </c>
      <c r="AV290" s="13" t="s">
        <v>87</v>
      </c>
      <c r="AW290" s="13" t="s">
        <v>34</v>
      </c>
      <c r="AX290" s="13" t="s">
        <v>77</v>
      </c>
      <c r="AY290" s="212" t="s">
        <v>157</v>
      </c>
    </row>
    <row r="291" spans="1:65" s="13" customFormat="1" ht="10.15">
      <c r="B291" s="201"/>
      <c r="C291" s="202"/>
      <c r="D291" s="203" t="s">
        <v>173</v>
      </c>
      <c r="E291" s="204" t="s">
        <v>1</v>
      </c>
      <c r="F291" s="205" t="s">
        <v>376</v>
      </c>
      <c r="G291" s="202"/>
      <c r="H291" s="206">
        <v>1.5</v>
      </c>
      <c r="I291" s="207"/>
      <c r="J291" s="202"/>
      <c r="K291" s="202"/>
      <c r="L291" s="208"/>
      <c r="M291" s="209"/>
      <c r="N291" s="210"/>
      <c r="O291" s="210"/>
      <c r="P291" s="210"/>
      <c r="Q291" s="210"/>
      <c r="R291" s="210"/>
      <c r="S291" s="210"/>
      <c r="T291" s="211"/>
      <c r="AT291" s="212" t="s">
        <v>173</v>
      </c>
      <c r="AU291" s="212" t="s">
        <v>87</v>
      </c>
      <c r="AV291" s="13" t="s">
        <v>87</v>
      </c>
      <c r="AW291" s="13" t="s">
        <v>34</v>
      </c>
      <c r="AX291" s="13" t="s">
        <v>77</v>
      </c>
      <c r="AY291" s="212" t="s">
        <v>157</v>
      </c>
    </row>
    <row r="292" spans="1:65" s="13" customFormat="1" ht="10.15">
      <c r="B292" s="201"/>
      <c r="C292" s="202"/>
      <c r="D292" s="203" t="s">
        <v>173</v>
      </c>
      <c r="E292" s="204" t="s">
        <v>1</v>
      </c>
      <c r="F292" s="205" t="s">
        <v>360</v>
      </c>
      <c r="G292" s="202"/>
      <c r="H292" s="206">
        <v>27.9</v>
      </c>
      <c r="I292" s="207"/>
      <c r="J292" s="202"/>
      <c r="K292" s="202"/>
      <c r="L292" s="208"/>
      <c r="M292" s="209"/>
      <c r="N292" s="210"/>
      <c r="O292" s="210"/>
      <c r="P292" s="210"/>
      <c r="Q292" s="210"/>
      <c r="R292" s="210"/>
      <c r="S292" s="210"/>
      <c r="T292" s="211"/>
      <c r="AT292" s="212" t="s">
        <v>173</v>
      </c>
      <c r="AU292" s="212" t="s">
        <v>87</v>
      </c>
      <c r="AV292" s="13" t="s">
        <v>87</v>
      </c>
      <c r="AW292" s="13" t="s">
        <v>34</v>
      </c>
      <c r="AX292" s="13" t="s">
        <v>77</v>
      </c>
      <c r="AY292" s="212" t="s">
        <v>157</v>
      </c>
    </row>
    <row r="293" spans="1:65" s="14" customFormat="1" ht="10.15">
      <c r="B293" s="213"/>
      <c r="C293" s="214"/>
      <c r="D293" s="203" t="s">
        <v>173</v>
      </c>
      <c r="E293" s="215" t="s">
        <v>1</v>
      </c>
      <c r="F293" s="216" t="s">
        <v>178</v>
      </c>
      <c r="G293" s="214"/>
      <c r="H293" s="217">
        <v>337.34800000000001</v>
      </c>
      <c r="I293" s="218"/>
      <c r="J293" s="214"/>
      <c r="K293" s="214"/>
      <c r="L293" s="219"/>
      <c r="M293" s="220"/>
      <c r="N293" s="221"/>
      <c r="O293" s="221"/>
      <c r="P293" s="221"/>
      <c r="Q293" s="221"/>
      <c r="R293" s="221"/>
      <c r="S293" s="221"/>
      <c r="T293" s="222"/>
      <c r="AT293" s="223" t="s">
        <v>173</v>
      </c>
      <c r="AU293" s="223" t="s">
        <v>87</v>
      </c>
      <c r="AV293" s="14" t="s">
        <v>163</v>
      </c>
      <c r="AW293" s="14" t="s">
        <v>4</v>
      </c>
      <c r="AX293" s="14" t="s">
        <v>85</v>
      </c>
      <c r="AY293" s="223" t="s">
        <v>157</v>
      </c>
    </row>
    <row r="294" spans="1:65" s="2" customFormat="1" ht="24.2" customHeight="1">
      <c r="A294" s="34"/>
      <c r="B294" s="35"/>
      <c r="C294" s="187" t="s">
        <v>377</v>
      </c>
      <c r="D294" s="187" t="s">
        <v>159</v>
      </c>
      <c r="E294" s="188" t="s">
        <v>378</v>
      </c>
      <c r="F294" s="189" t="s">
        <v>379</v>
      </c>
      <c r="G294" s="190" t="s">
        <v>171</v>
      </c>
      <c r="H294" s="191">
        <v>337.34800000000001</v>
      </c>
      <c r="I294" s="192"/>
      <c r="J294" s="193">
        <f>ROUND(I294*H294,2)</f>
        <v>0</v>
      </c>
      <c r="K294" s="194"/>
      <c r="L294" s="39"/>
      <c r="M294" s="195" t="s">
        <v>1</v>
      </c>
      <c r="N294" s="196" t="s">
        <v>42</v>
      </c>
      <c r="O294" s="71"/>
      <c r="P294" s="197">
        <f>O294*H294</f>
        <v>0</v>
      </c>
      <c r="Q294" s="197">
        <v>0</v>
      </c>
      <c r="R294" s="197">
        <f>Q294*H294</f>
        <v>0</v>
      </c>
      <c r="S294" s="197">
        <v>0</v>
      </c>
      <c r="T294" s="198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9" t="s">
        <v>163</v>
      </c>
      <c r="AT294" s="199" t="s">
        <v>159</v>
      </c>
      <c r="AU294" s="199" t="s">
        <v>87</v>
      </c>
      <c r="AY294" s="17" t="s">
        <v>157</v>
      </c>
      <c r="BE294" s="200">
        <f>IF(N294="základní",J294,0)</f>
        <v>0</v>
      </c>
      <c r="BF294" s="200">
        <f>IF(N294="snížená",J294,0)</f>
        <v>0</v>
      </c>
      <c r="BG294" s="200">
        <f>IF(N294="zákl. přenesená",J294,0)</f>
        <v>0</v>
      </c>
      <c r="BH294" s="200">
        <f>IF(N294="sníž. přenesená",J294,0)</f>
        <v>0</v>
      </c>
      <c r="BI294" s="200">
        <f>IF(N294="nulová",J294,0)</f>
        <v>0</v>
      </c>
      <c r="BJ294" s="17" t="s">
        <v>85</v>
      </c>
      <c r="BK294" s="200">
        <f>ROUND(I294*H294,2)</f>
        <v>0</v>
      </c>
      <c r="BL294" s="17" t="s">
        <v>163</v>
      </c>
      <c r="BM294" s="199" t="s">
        <v>380</v>
      </c>
    </row>
    <row r="295" spans="1:65" s="13" customFormat="1" ht="10.15">
      <c r="B295" s="201"/>
      <c r="C295" s="202"/>
      <c r="D295" s="203" t="s">
        <v>173</v>
      </c>
      <c r="E295" s="204" t="s">
        <v>1</v>
      </c>
      <c r="F295" s="205" t="s">
        <v>381</v>
      </c>
      <c r="G295" s="202"/>
      <c r="H295" s="206">
        <v>337.34800000000001</v>
      </c>
      <c r="I295" s="207"/>
      <c r="J295" s="202"/>
      <c r="K295" s="202"/>
      <c r="L295" s="208"/>
      <c r="M295" s="209"/>
      <c r="N295" s="210"/>
      <c r="O295" s="210"/>
      <c r="P295" s="210"/>
      <c r="Q295" s="210"/>
      <c r="R295" s="210"/>
      <c r="S295" s="210"/>
      <c r="T295" s="211"/>
      <c r="AT295" s="212" t="s">
        <v>173</v>
      </c>
      <c r="AU295" s="212" t="s">
        <v>87</v>
      </c>
      <c r="AV295" s="13" t="s">
        <v>87</v>
      </c>
      <c r="AW295" s="13" t="s">
        <v>34</v>
      </c>
      <c r="AX295" s="13" t="s">
        <v>77</v>
      </c>
      <c r="AY295" s="212" t="s">
        <v>157</v>
      </c>
    </row>
    <row r="296" spans="1:65" s="14" customFormat="1" ht="10.15">
      <c r="B296" s="213"/>
      <c r="C296" s="214"/>
      <c r="D296" s="203" t="s">
        <v>173</v>
      </c>
      <c r="E296" s="215" t="s">
        <v>1</v>
      </c>
      <c r="F296" s="216" t="s">
        <v>178</v>
      </c>
      <c r="G296" s="214"/>
      <c r="H296" s="217">
        <v>337.34800000000001</v>
      </c>
      <c r="I296" s="218"/>
      <c r="J296" s="214"/>
      <c r="K296" s="214"/>
      <c r="L296" s="219"/>
      <c r="M296" s="220"/>
      <c r="N296" s="221"/>
      <c r="O296" s="221"/>
      <c r="P296" s="221"/>
      <c r="Q296" s="221"/>
      <c r="R296" s="221"/>
      <c r="S296" s="221"/>
      <c r="T296" s="222"/>
      <c r="AT296" s="223" t="s">
        <v>173</v>
      </c>
      <c r="AU296" s="223" t="s">
        <v>87</v>
      </c>
      <c r="AV296" s="14" t="s">
        <v>163</v>
      </c>
      <c r="AW296" s="14" t="s">
        <v>4</v>
      </c>
      <c r="AX296" s="14" t="s">
        <v>85</v>
      </c>
      <c r="AY296" s="223" t="s">
        <v>157</v>
      </c>
    </row>
    <row r="297" spans="1:65" s="2" customFormat="1" ht="37.799999999999997" customHeight="1">
      <c r="A297" s="34"/>
      <c r="B297" s="35"/>
      <c r="C297" s="187" t="s">
        <v>382</v>
      </c>
      <c r="D297" s="187" t="s">
        <v>159</v>
      </c>
      <c r="E297" s="188" t="s">
        <v>383</v>
      </c>
      <c r="F297" s="189" t="s">
        <v>384</v>
      </c>
      <c r="G297" s="190" t="s">
        <v>218</v>
      </c>
      <c r="H297" s="191">
        <v>13.262</v>
      </c>
      <c r="I297" s="192"/>
      <c r="J297" s="193">
        <f>ROUND(I297*H297,2)</f>
        <v>0</v>
      </c>
      <c r="K297" s="194"/>
      <c r="L297" s="39"/>
      <c r="M297" s="195" t="s">
        <v>1</v>
      </c>
      <c r="N297" s="196" t="s">
        <v>42</v>
      </c>
      <c r="O297" s="71"/>
      <c r="P297" s="197">
        <f>O297*H297</f>
        <v>0</v>
      </c>
      <c r="Q297" s="197">
        <v>1.0463199999999999</v>
      </c>
      <c r="R297" s="197">
        <f>Q297*H297</f>
        <v>13.876295839999999</v>
      </c>
      <c r="S297" s="197">
        <v>0</v>
      </c>
      <c r="T297" s="19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9" t="s">
        <v>163</v>
      </c>
      <c r="AT297" s="199" t="s">
        <v>159</v>
      </c>
      <c r="AU297" s="199" t="s">
        <v>87</v>
      </c>
      <c r="AY297" s="17" t="s">
        <v>157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7" t="s">
        <v>85</v>
      </c>
      <c r="BK297" s="200">
        <f>ROUND(I297*H297,2)</f>
        <v>0</v>
      </c>
      <c r="BL297" s="17" t="s">
        <v>163</v>
      </c>
      <c r="BM297" s="199" t="s">
        <v>385</v>
      </c>
    </row>
    <row r="298" spans="1:65" s="15" customFormat="1" ht="10.15">
      <c r="B298" s="224"/>
      <c r="C298" s="225"/>
      <c r="D298" s="203" t="s">
        <v>173</v>
      </c>
      <c r="E298" s="226" t="s">
        <v>1</v>
      </c>
      <c r="F298" s="227" t="s">
        <v>386</v>
      </c>
      <c r="G298" s="225"/>
      <c r="H298" s="226" t="s">
        <v>1</v>
      </c>
      <c r="I298" s="228"/>
      <c r="J298" s="225"/>
      <c r="K298" s="225"/>
      <c r="L298" s="229"/>
      <c r="M298" s="230"/>
      <c r="N298" s="231"/>
      <c r="O298" s="231"/>
      <c r="P298" s="231"/>
      <c r="Q298" s="231"/>
      <c r="R298" s="231"/>
      <c r="S298" s="231"/>
      <c r="T298" s="232"/>
      <c r="AT298" s="233" t="s">
        <v>173</v>
      </c>
      <c r="AU298" s="233" t="s">
        <v>87</v>
      </c>
      <c r="AV298" s="15" t="s">
        <v>85</v>
      </c>
      <c r="AW298" s="15" t="s">
        <v>34</v>
      </c>
      <c r="AX298" s="15" t="s">
        <v>77</v>
      </c>
      <c r="AY298" s="233" t="s">
        <v>157</v>
      </c>
    </row>
    <row r="299" spans="1:65" s="13" customFormat="1" ht="10.15">
      <c r="B299" s="201"/>
      <c r="C299" s="202"/>
      <c r="D299" s="203" t="s">
        <v>173</v>
      </c>
      <c r="E299" s="204" t="s">
        <v>1</v>
      </c>
      <c r="F299" s="205" t="s">
        <v>387</v>
      </c>
      <c r="G299" s="202"/>
      <c r="H299" s="206">
        <v>13.103999999999999</v>
      </c>
      <c r="I299" s="207"/>
      <c r="J299" s="202"/>
      <c r="K299" s="202"/>
      <c r="L299" s="208"/>
      <c r="M299" s="209"/>
      <c r="N299" s="210"/>
      <c r="O299" s="210"/>
      <c r="P299" s="210"/>
      <c r="Q299" s="210"/>
      <c r="R299" s="210"/>
      <c r="S299" s="210"/>
      <c r="T299" s="211"/>
      <c r="AT299" s="212" t="s">
        <v>173</v>
      </c>
      <c r="AU299" s="212" t="s">
        <v>87</v>
      </c>
      <c r="AV299" s="13" t="s">
        <v>87</v>
      </c>
      <c r="AW299" s="13" t="s">
        <v>34</v>
      </c>
      <c r="AX299" s="13" t="s">
        <v>77</v>
      </c>
      <c r="AY299" s="212" t="s">
        <v>157</v>
      </c>
    </row>
    <row r="300" spans="1:65" s="13" customFormat="1" ht="10.15">
      <c r="B300" s="201"/>
      <c r="C300" s="202"/>
      <c r="D300" s="203" t="s">
        <v>173</v>
      </c>
      <c r="E300" s="204" t="s">
        <v>1</v>
      </c>
      <c r="F300" s="205" t="s">
        <v>388</v>
      </c>
      <c r="G300" s="202"/>
      <c r="H300" s="206">
        <v>0.158</v>
      </c>
      <c r="I300" s="207"/>
      <c r="J300" s="202"/>
      <c r="K300" s="202"/>
      <c r="L300" s="208"/>
      <c r="M300" s="209"/>
      <c r="N300" s="210"/>
      <c r="O300" s="210"/>
      <c r="P300" s="210"/>
      <c r="Q300" s="210"/>
      <c r="R300" s="210"/>
      <c r="S300" s="210"/>
      <c r="T300" s="211"/>
      <c r="AT300" s="212" t="s">
        <v>173</v>
      </c>
      <c r="AU300" s="212" t="s">
        <v>87</v>
      </c>
      <c r="AV300" s="13" t="s">
        <v>87</v>
      </c>
      <c r="AW300" s="13" t="s">
        <v>34</v>
      </c>
      <c r="AX300" s="13" t="s">
        <v>77</v>
      </c>
      <c r="AY300" s="212" t="s">
        <v>157</v>
      </c>
    </row>
    <row r="301" spans="1:65" s="14" customFormat="1" ht="10.15">
      <c r="B301" s="213"/>
      <c r="C301" s="214"/>
      <c r="D301" s="203" t="s">
        <v>173</v>
      </c>
      <c r="E301" s="215" t="s">
        <v>1</v>
      </c>
      <c r="F301" s="216" t="s">
        <v>178</v>
      </c>
      <c r="G301" s="214"/>
      <c r="H301" s="217">
        <v>13.262</v>
      </c>
      <c r="I301" s="218"/>
      <c r="J301" s="214"/>
      <c r="K301" s="214"/>
      <c r="L301" s="219"/>
      <c r="M301" s="220"/>
      <c r="N301" s="221"/>
      <c r="O301" s="221"/>
      <c r="P301" s="221"/>
      <c r="Q301" s="221"/>
      <c r="R301" s="221"/>
      <c r="S301" s="221"/>
      <c r="T301" s="222"/>
      <c r="AT301" s="223" t="s">
        <v>173</v>
      </c>
      <c r="AU301" s="223" t="s">
        <v>87</v>
      </c>
      <c r="AV301" s="14" t="s">
        <v>163</v>
      </c>
      <c r="AW301" s="14" t="s">
        <v>4</v>
      </c>
      <c r="AX301" s="14" t="s">
        <v>85</v>
      </c>
      <c r="AY301" s="223" t="s">
        <v>157</v>
      </c>
    </row>
    <row r="302" spans="1:65" s="2" customFormat="1" ht="24.2" customHeight="1">
      <c r="A302" s="34"/>
      <c r="B302" s="35"/>
      <c r="C302" s="187" t="s">
        <v>389</v>
      </c>
      <c r="D302" s="187" t="s">
        <v>159</v>
      </c>
      <c r="E302" s="188" t="s">
        <v>390</v>
      </c>
      <c r="F302" s="189" t="s">
        <v>391</v>
      </c>
      <c r="G302" s="190" t="s">
        <v>181</v>
      </c>
      <c r="H302" s="191">
        <v>8.7449999999999992</v>
      </c>
      <c r="I302" s="192"/>
      <c r="J302" s="193">
        <f>ROUND(I302*H302,2)</f>
        <v>0</v>
      </c>
      <c r="K302" s="194"/>
      <c r="L302" s="39"/>
      <c r="M302" s="195" t="s">
        <v>1</v>
      </c>
      <c r="N302" s="196" t="s">
        <v>42</v>
      </c>
      <c r="O302" s="71"/>
      <c r="P302" s="197">
        <f>O302*H302</f>
        <v>0</v>
      </c>
      <c r="Q302" s="197">
        <v>2.5018899999999999</v>
      </c>
      <c r="R302" s="197">
        <f>Q302*H302</f>
        <v>21.879028049999999</v>
      </c>
      <c r="S302" s="197">
        <v>0</v>
      </c>
      <c r="T302" s="19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9" t="s">
        <v>163</v>
      </c>
      <c r="AT302" s="199" t="s">
        <v>159</v>
      </c>
      <c r="AU302" s="199" t="s">
        <v>87</v>
      </c>
      <c r="AY302" s="17" t="s">
        <v>157</v>
      </c>
      <c r="BE302" s="200">
        <f>IF(N302="základní",J302,0)</f>
        <v>0</v>
      </c>
      <c r="BF302" s="200">
        <f>IF(N302="snížená",J302,0)</f>
        <v>0</v>
      </c>
      <c r="BG302" s="200">
        <f>IF(N302="zákl. přenesená",J302,0)</f>
        <v>0</v>
      </c>
      <c r="BH302" s="200">
        <f>IF(N302="sníž. přenesená",J302,0)</f>
        <v>0</v>
      </c>
      <c r="BI302" s="200">
        <f>IF(N302="nulová",J302,0)</f>
        <v>0</v>
      </c>
      <c r="BJ302" s="17" t="s">
        <v>85</v>
      </c>
      <c r="BK302" s="200">
        <f>ROUND(I302*H302,2)</f>
        <v>0</v>
      </c>
      <c r="BL302" s="17" t="s">
        <v>163</v>
      </c>
      <c r="BM302" s="199" t="s">
        <v>392</v>
      </c>
    </row>
    <row r="303" spans="1:65" s="15" customFormat="1" ht="10.15">
      <c r="B303" s="224"/>
      <c r="C303" s="225"/>
      <c r="D303" s="203" t="s">
        <v>173</v>
      </c>
      <c r="E303" s="226" t="s">
        <v>1</v>
      </c>
      <c r="F303" s="227" t="s">
        <v>393</v>
      </c>
      <c r="G303" s="225"/>
      <c r="H303" s="226" t="s">
        <v>1</v>
      </c>
      <c r="I303" s="228"/>
      <c r="J303" s="225"/>
      <c r="K303" s="225"/>
      <c r="L303" s="229"/>
      <c r="M303" s="230"/>
      <c r="N303" s="231"/>
      <c r="O303" s="231"/>
      <c r="P303" s="231"/>
      <c r="Q303" s="231"/>
      <c r="R303" s="231"/>
      <c r="S303" s="231"/>
      <c r="T303" s="232"/>
      <c r="AT303" s="233" t="s">
        <v>173</v>
      </c>
      <c r="AU303" s="233" t="s">
        <v>87</v>
      </c>
      <c r="AV303" s="15" t="s">
        <v>85</v>
      </c>
      <c r="AW303" s="15" t="s">
        <v>34</v>
      </c>
      <c r="AX303" s="15" t="s">
        <v>77</v>
      </c>
      <c r="AY303" s="233" t="s">
        <v>157</v>
      </c>
    </row>
    <row r="304" spans="1:65" s="13" customFormat="1" ht="10.15">
      <c r="B304" s="201"/>
      <c r="C304" s="202"/>
      <c r="D304" s="203" t="s">
        <v>173</v>
      </c>
      <c r="E304" s="204" t="s">
        <v>1</v>
      </c>
      <c r="F304" s="205" t="s">
        <v>394</v>
      </c>
      <c r="G304" s="202"/>
      <c r="H304" s="206">
        <v>2.92</v>
      </c>
      <c r="I304" s="207"/>
      <c r="J304" s="202"/>
      <c r="K304" s="202"/>
      <c r="L304" s="208"/>
      <c r="M304" s="209"/>
      <c r="N304" s="210"/>
      <c r="O304" s="210"/>
      <c r="P304" s="210"/>
      <c r="Q304" s="210"/>
      <c r="R304" s="210"/>
      <c r="S304" s="210"/>
      <c r="T304" s="211"/>
      <c r="AT304" s="212" t="s">
        <v>173</v>
      </c>
      <c r="AU304" s="212" t="s">
        <v>87</v>
      </c>
      <c r="AV304" s="13" t="s">
        <v>87</v>
      </c>
      <c r="AW304" s="13" t="s">
        <v>34</v>
      </c>
      <c r="AX304" s="13" t="s">
        <v>77</v>
      </c>
      <c r="AY304" s="212" t="s">
        <v>157</v>
      </c>
    </row>
    <row r="305" spans="1:65" s="15" customFormat="1" ht="10.15">
      <c r="B305" s="224"/>
      <c r="C305" s="225"/>
      <c r="D305" s="203" t="s">
        <v>173</v>
      </c>
      <c r="E305" s="226" t="s">
        <v>1</v>
      </c>
      <c r="F305" s="227" t="s">
        <v>395</v>
      </c>
      <c r="G305" s="225"/>
      <c r="H305" s="226" t="s">
        <v>1</v>
      </c>
      <c r="I305" s="228"/>
      <c r="J305" s="225"/>
      <c r="K305" s="225"/>
      <c r="L305" s="229"/>
      <c r="M305" s="230"/>
      <c r="N305" s="231"/>
      <c r="O305" s="231"/>
      <c r="P305" s="231"/>
      <c r="Q305" s="231"/>
      <c r="R305" s="231"/>
      <c r="S305" s="231"/>
      <c r="T305" s="232"/>
      <c r="AT305" s="233" t="s">
        <v>173</v>
      </c>
      <c r="AU305" s="233" t="s">
        <v>87</v>
      </c>
      <c r="AV305" s="15" t="s">
        <v>85</v>
      </c>
      <c r="AW305" s="15" t="s">
        <v>34</v>
      </c>
      <c r="AX305" s="15" t="s">
        <v>77</v>
      </c>
      <c r="AY305" s="233" t="s">
        <v>157</v>
      </c>
    </row>
    <row r="306" spans="1:65" s="13" customFormat="1" ht="10.15">
      <c r="B306" s="201"/>
      <c r="C306" s="202"/>
      <c r="D306" s="203" t="s">
        <v>173</v>
      </c>
      <c r="E306" s="204" t="s">
        <v>1</v>
      </c>
      <c r="F306" s="205" t="s">
        <v>396</v>
      </c>
      <c r="G306" s="202"/>
      <c r="H306" s="206">
        <v>5.8250000000000002</v>
      </c>
      <c r="I306" s="207"/>
      <c r="J306" s="202"/>
      <c r="K306" s="202"/>
      <c r="L306" s="208"/>
      <c r="M306" s="209"/>
      <c r="N306" s="210"/>
      <c r="O306" s="210"/>
      <c r="P306" s="210"/>
      <c r="Q306" s="210"/>
      <c r="R306" s="210"/>
      <c r="S306" s="210"/>
      <c r="T306" s="211"/>
      <c r="AT306" s="212" t="s">
        <v>173</v>
      </c>
      <c r="AU306" s="212" t="s">
        <v>87</v>
      </c>
      <c r="AV306" s="13" t="s">
        <v>87</v>
      </c>
      <c r="AW306" s="13" t="s">
        <v>34</v>
      </c>
      <c r="AX306" s="13" t="s">
        <v>77</v>
      </c>
      <c r="AY306" s="212" t="s">
        <v>157</v>
      </c>
    </row>
    <row r="307" spans="1:65" s="14" customFormat="1" ht="10.15">
      <c r="B307" s="213"/>
      <c r="C307" s="214"/>
      <c r="D307" s="203" t="s">
        <v>173</v>
      </c>
      <c r="E307" s="215" t="s">
        <v>1</v>
      </c>
      <c r="F307" s="216" t="s">
        <v>178</v>
      </c>
      <c r="G307" s="214"/>
      <c r="H307" s="217">
        <v>8.7449999999999992</v>
      </c>
      <c r="I307" s="218"/>
      <c r="J307" s="214"/>
      <c r="K307" s="214"/>
      <c r="L307" s="219"/>
      <c r="M307" s="220"/>
      <c r="N307" s="221"/>
      <c r="O307" s="221"/>
      <c r="P307" s="221"/>
      <c r="Q307" s="221"/>
      <c r="R307" s="221"/>
      <c r="S307" s="221"/>
      <c r="T307" s="222"/>
      <c r="AT307" s="223" t="s">
        <v>173</v>
      </c>
      <c r="AU307" s="223" t="s">
        <v>87</v>
      </c>
      <c r="AV307" s="14" t="s">
        <v>163</v>
      </c>
      <c r="AW307" s="14" t="s">
        <v>4</v>
      </c>
      <c r="AX307" s="14" t="s">
        <v>85</v>
      </c>
      <c r="AY307" s="223" t="s">
        <v>157</v>
      </c>
    </row>
    <row r="308" spans="1:65" s="2" customFormat="1" ht="24.2" customHeight="1">
      <c r="A308" s="34"/>
      <c r="B308" s="35"/>
      <c r="C308" s="187" t="s">
        <v>397</v>
      </c>
      <c r="D308" s="187" t="s">
        <v>159</v>
      </c>
      <c r="E308" s="188" t="s">
        <v>398</v>
      </c>
      <c r="F308" s="189" t="s">
        <v>399</v>
      </c>
      <c r="G308" s="190" t="s">
        <v>171</v>
      </c>
      <c r="H308" s="191">
        <v>38.86</v>
      </c>
      <c r="I308" s="192"/>
      <c r="J308" s="193">
        <f>ROUND(I308*H308,2)</f>
        <v>0</v>
      </c>
      <c r="K308" s="194"/>
      <c r="L308" s="39"/>
      <c r="M308" s="195" t="s">
        <v>1</v>
      </c>
      <c r="N308" s="196" t="s">
        <v>42</v>
      </c>
      <c r="O308" s="71"/>
      <c r="P308" s="197">
        <f>O308*H308</f>
        <v>0</v>
      </c>
      <c r="Q308" s="197">
        <v>1.42E-3</v>
      </c>
      <c r="R308" s="197">
        <f>Q308*H308</f>
        <v>5.51812E-2</v>
      </c>
      <c r="S308" s="197">
        <v>0</v>
      </c>
      <c r="T308" s="19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9" t="s">
        <v>163</v>
      </c>
      <c r="AT308" s="199" t="s">
        <v>159</v>
      </c>
      <c r="AU308" s="199" t="s">
        <v>87</v>
      </c>
      <c r="AY308" s="17" t="s">
        <v>157</v>
      </c>
      <c r="BE308" s="200">
        <f>IF(N308="základní",J308,0)</f>
        <v>0</v>
      </c>
      <c r="BF308" s="200">
        <f>IF(N308="snížená",J308,0)</f>
        <v>0</v>
      </c>
      <c r="BG308" s="200">
        <f>IF(N308="zákl. přenesená",J308,0)</f>
        <v>0</v>
      </c>
      <c r="BH308" s="200">
        <f>IF(N308="sníž. přenesená",J308,0)</f>
        <v>0</v>
      </c>
      <c r="BI308" s="200">
        <f>IF(N308="nulová",J308,0)</f>
        <v>0</v>
      </c>
      <c r="BJ308" s="17" t="s">
        <v>85</v>
      </c>
      <c r="BK308" s="200">
        <f>ROUND(I308*H308,2)</f>
        <v>0</v>
      </c>
      <c r="BL308" s="17" t="s">
        <v>163</v>
      </c>
      <c r="BM308" s="199" t="s">
        <v>400</v>
      </c>
    </row>
    <row r="309" spans="1:65" s="15" customFormat="1" ht="10.15">
      <c r="B309" s="224"/>
      <c r="C309" s="225"/>
      <c r="D309" s="203" t="s">
        <v>173</v>
      </c>
      <c r="E309" s="226" t="s">
        <v>1</v>
      </c>
      <c r="F309" s="227" t="s">
        <v>393</v>
      </c>
      <c r="G309" s="225"/>
      <c r="H309" s="226" t="s">
        <v>1</v>
      </c>
      <c r="I309" s="228"/>
      <c r="J309" s="225"/>
      <c r="K309" s="225"/>
      <c r="L309" s="229"/>
      <c r="M309" s="230"/>
      <c r="N309" s="231"/>
      <c r="O309" s="231"/>
      <c r="P309" s="231"/>
      <c r="Q309" s="231"/>
      <c r="R309" s="231"/>
      <c r="S309" s="231"/>
      <c r="T309" s="232"/>
      <c r="AT309" s="233" t="s">
        <v>173</v>
      </c>
      <c r="AU309" s="233" t="s">
        <v>87</v>
      </c>
      <c r="AV309" s="15" t="s">
        <v>85</v>
      </c>
      <c r="AW309" s="15" t="s">
        <v>34</v>
      </c>
      <c r="AX309" s="15" t="s">
        <v>77</v>
      </c>
      <c r="AY309" s="233" t="s">
        <v>157</v>
      </c>
    </row>
    <row r="310" spans="1:65" s="13" customFormat="1" ht="10.15">
      <c r="B310" s="201"/>
      <c r="C310" s="202"/>
      <c r="D310" s="203" t="s">
        <v>173</v>
      </c>
      <c r="E310" s="204" t="s">
        <v>1</v>
      </c>
      <c r="F310" s="205" t="s">
        <v>401</v>
      </c>
      <c r="G310" s="202"/>
      <c r="H310" s="206">
        <v>9.7330000000000005</v>
      </c>
      <c r="I310" s="207"/>
      <c r="J310" s="202"/>
      <c r="K310" s="202"/>
      <c r="L310" s="208"/>
      <c r="M310" s="209"/>
      <c r="N310" s="210"/>
      <c r="O310" s="210"/>
      <c r="P310" s="210"/>
      <c r="Q310" s="210"/>
      <c r="R310" s="210"/>
      <c r="S310" s="210"/>
      <c r="T310" s="211"/>
      <c r="AT310" s="212" t="s">
        <v>173</v>
      </c>
      <c r="AU310" s="212" t="s">
        <v>87</v>
      </c>
      <c r="AV310" s="13" t="s">
        <v>87</v>
      </c>
      <c r="AW310" s="13" t="s">
        <v>34</v>
      </c>
      <c r="AX310" s="13" t="s">
        <v>77</v>
      </c>
      <c r="AY310" s="212" t="s">
        <v>157</v>
      </c>
    </row>
    <row r="311" spans="1:65" s="15" customFormat="1" ht="10.15">
      <c r="B311" s="224"/>
      <c r="C311" s="225"/>
      <c r="D311" s="203" t="s">
        <v>173</v>
      </c>
      <c r="E311" s="226" t="s">
        <v>1</v>
      </c>
      <c r="F311" s="227" t="s">
        <v>395</v>
      </c>
      <c r="G311" s="225"/>
      <c r="H311" s="226" t="s">
        <v>1</v>
      </c>
      <c r="I311" s="228"/>
      <c r="J311" s="225"/>
      <c r="K311" s="225"/>
      <c r="L311" s="229"/>
      <c r="M311" s="230"/>
      <c r="N311" s="231"/>
      <c r="O311" s="231"/>
      <c r="P311" s="231"/>
      <c r="Q311" s="231"/>
      <c r="R311" s="231"/>
      <c r="S311" s="231"/>
      <c r="T311" s="232"/>
      <c r="AT311" s="233" t="s">
        <v>173</v>
      </c>
      <c r="AU311" s="233" t="s">
        <v>87</v>
      </c>
      <c r="AV311" s="15" t="s">
        <v>85</v>
      </c>
      <c r="AW311" s="15" t="s">
        <v>34</v>
      </c>
      <c r="AX311" s="15" t="s">
        <v>77</v>
      </c>
      <c r="AY311" s="233" t="s">
        <v>157</v>
      </c>
    </row>
    <row r="312" spans="1:65" s="13" customFormat="1" ht="10.15">
      <c r="B312" s="201"/>
      <c r="C312" s="202"/>
      <c r="D312" s="203" t="s">
        <v>173</v>
      </c>
      <c r="E312" s="204" t="s">
        <v>1</v>
      </c>
      <c r="F312" s="205" t="s">
        <v>402</v>
      </c>
      <c r="G312" s="202"/>
      <c r="H312" s="206">
        <v>29.126999999999999</v>
      </c>
      <c r="I312" s="207"/>
      <c r="J312" s="202"/>
      <c r="K312" s="202"/>
      <c r="L312" s="208"/>
      <c r="M312" s="209"/>
      <c r="N312" s="210"/>
      <c r="O312" s="210"/>
      <c r="P312" s="210"/>
      <c r="Q312" s="210"/>
      <c r="R312" s="210"/>
      <c r="S312" s="210"/>
      <c r="T312" s="211"/>
      <c r="AT312" s="212" t="s">
        <v>173</v>
      </c>
      <c r="AU312" s="212" t="s">
        <v>87</v>
      </c>
      <c r="AV312" s="13" t="s">
        <v>87</v>
      </c>
      <c r="AW312" s="13" t="s">
        <v>34</v>
      </c>
      <c r="AX312" s="13" t="s">
        <v>77</v>
      </c>
      <c r="AY312" s="212" t="s">
        <v>157</v>
      </c>
    </row>
    <row r="313" spans="1:65" s="14" customFormat="1" ht="10.15">
      <c r="B313" s="213"/>
      <c r="C313" s="214"/>
      <c r="D313" s="203" t="s">
        <v>173</v>
      </c>
      <c r="E313" s="215" t="s">
        <v>1</v>
      </c>
      <c r="F313" s="216" t="s">
        <v>178</v>
      </c>
      <c r="G313" s="214"/>
      <c r="H313" s="217">
        <v>38.86</v>
      </c>
      <c r="I313" s="218"/>
      <c r="J313" s="214"/>
      <c r="K313" s="214"/>
      <c r="L313" s="219"/>
      <c r="M313" s="220"/>
      <c r="N313" s="221"/>
      <c r="O313" s="221"/>
      <c r="P313" s="221"/>
      <c r="Q313" s="221"/>
      <c r="R313" s="221"/>
      <c r="S313" s="221"/>
      <c r="T313" s="222"/>
      <c r="AT313" s="223" t="s">
        <v>173</v>
      </c>
      <c r="AU313" s="223" t="s">
        <v>87</v>
      </c>
      <c r="AV313" s="14" t="s">
        <v>163</v>
      </c>
      <c r="AW313" s="14" t="s">
        <v>4</v>
      </c>
      <c r="AX313" s="14" t="s">
        <v>85</v>
      </c>
      <c r="AY313" s="223" t="s">
        <v>157</v>
      </c>
    </row>
    <row r="314" spans="1:65" s="2" customFormat="1" ht="24.2" customHeight="1">
      <c r="A314" s="34"/>
      <c r="B314" s="35"/>
      <c r="C314" s="187" t="s">
        <v>403</v>
      </c>
      <c r="D314" s="187" t="s">
        <v>159</v>
      </c>
      <c r="E314" s="188" t="s">
        <v>404</v>
      </c>
      <c r="F314" s="189" t="s">
        <v>405</v>
      </c>
      <c r="G314" s="190" t="s">
        <v>171</v>
      </c>
      <c r="H314" s="191">
        <v>38.86</v>
      </c>
      <c r="I314" s="192"/>
      <c r="J314" s="193">
        <f>ROUND(I314*H314,2)</f>
        <v>0</v>
      </c>
      <c r="K314" s="194"/>
      <c r="L314" s="39"/>
      <c r="M314" s="195" t="s">
        <v>1</v>
      </c>
      <c r="N314" s="196" t="s">
        <v>42</v>
      </c>
      <c r="O314" s="71"/>
      <c r="P314" s="197">
        <f>O314*H314</f>
        <v>0</v>
      </c>
      <c r="Q314" s="197">
        <v>0</v>
      </c>
      <c r="R314" s="197">
        <f>Q314*H314</f>
        <v>0</v>
      </c>
      <c r="S314" s="197">
        <v>0</v>
      </c>
      <c r="T314" s="19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9" t="s">
        <v>163</v>
      </c>
      <c r="AT314" s="199" t="s">
        <v>159</v>
      </c>
      <c r="AU314" s="199" t="s">
        <v>87</v>
      </c>
      <c r="AY314" s="17" t="s">
        <v>157</v>
      </c>
      <c r="BE314" s="200">
        <f>IF(N314="základní",J314,0)</f>
        <v>0</v>
      </c>
      <c r="BF314" s="200">
        <f>IF(N314="snížená",J314,0)</f>
        <v>0</v>
      </c>
      <c r="BG314" s="200">
        <f>IF(N314="zákl. přenesená",J314,0)</f>
        <v>0</v>
      </c>
      <c r="BH314" s="200">
        <f>IF(N314="sníž. přenesená",J314,0)</f>
        <v>0</v>
      </c>
      <c r="BI314" s="200">
        <f>IF(N314="nulová",J314,0)</f>
        <v>0</v>
      </c>
      <c r="BJ314" s="17" t="s">
        <v>85</v>
      </c>
      <c r="BK314" s="200">
        <f>ROUND(I314*H314,2)</f>
        <v>0</v>
      </c>
      <c r="BL314" s="17" t="s">
        <v>163</v>
      </c>
      <c r="BM314" s="199" t="s">
        <v>406</v>
      </c>
    </row>
    <row r="315" spans="1:65" s="15" customFormat="1" ht="10.15">
      <c r="B315" s="224"/>
      <c r="C315" s="225"/>
      <c r="D315" s="203" t="s">
        <v>173</v>
      </c>
      <c r="E315" s="226" t="s">
        <v>1</v>
      </c>
      <c r="F315" s="227" t="s">
        <v>407</v>
      </c>
      <c r="G315" s="225"/>
      <c r="H315" s="226" t="s">
        <v>1</v>
      </c>
      <c r="I315" s="228"/>
      <c r="J315" s="225"/>
      <c r="K315" s="225"/>
      <c r="L315" s="229"/>
      <c r="M315" s="230"/>
      <c r="N315" s="231"/>
      <c r="O315" s="231"/>
      <c r="P315" s="231"/>
      <c r="Q315" s="231"/>
      <c r="R315" s="231"/>
      <c r="S315" s="231"/>
      <c r="T315" s="232"/>
      <c r="AT315" s="233" t="s">
        <v>173</v>
      </c>
      <c r="AU315" s="233" t="s">
        <v>87</v>
      </c>
      <c r="AV315" s="15" t="s">
        <v>85</v>
      </c>
      <c r="AW315" s="15" t="s">
        <v>34</v>
      </c>
      <c r="AX315" s="15" t="s">
        <v>77</v>
      </c>
      <c r="AY315" s="233" t="s">
        <v>157</v>
      </c>
    </row>
    <row r="316" spans="1:65" s="13" customFormat="1" ht="10.15">
      <c r="B316" s="201"/>
      <c r="C316" s="202"/>
      <c r="D316" s="203" t="s">
        <v>173</v>
      </c>
      <c r="E316" s="204" t="s">
        <v>1</v>
      </c>
      <c r="F316" s="205" t="s">
        <v>408</v>
      </c>
      <c r="G316" s="202"/>
      <c r="H316" s="206">
        <v>38.86</v>
      </c>
      <c r="I316" s="207"/>
      <c r="J316" s="202"/>
      <c r="K316" s="202"/>
      <c r="L316" s="208"/>
      <c r="M316" s="209"/>
      <c r="N316" s="210"/>
      <c r="O316" s="210"/>
      <c r="P316" s="210"/>
      <c r="Q316" s="210"/>
      <c r="R316" s="210"/>
      <c r="S316" s="210"/>
      <c r="T316" s="211"/>
      <c r="AT316" s="212" t="s">
        <v>173</v>
      </c>
      <c r="AU316" s="212" t="s">
        <v>87</v>
      </c>
      <c r="AV316" s="13" t="s">
        <v>87</v>
      </c>
      <c r="AW316" s="13" t="s">
        <v>34</v>
      </c>
      <c r="AX316" s="13" t="s">
        <v>77</v>
      </c>
      <c r="AY316" s="212" t="s">
        <v>157</v>
      </c>
    </row>
    <row r="317" spans="1:65" s="14" customFormat="1" ht="10.15">
      <c r="B317" s="213"/>
      <c r="C317" s="214"/>
      <c r="D317" s="203" t="s">
        <v>173</v>
      </c>
      <c r="E317" s="215" t="s">
        <v>1</v>
      </c>
      <c r="F317" s="216" t="s">
        <v>178</v>
      </c>
      <c r="G317" s="214"/>
      <c r="H317" s="217">
        <v>38.86</v>
      </c>
      <c r="I317" s="218"/>
      <c r="J317" s="214"/>
      <c r="K317" s="214"/>
      <c r="L317" s="219"/>
      <c r="M317" s="220"/>
      <c r="N317" s="221"/>
      <c r="O317" s="221"/>
      <c r="P317" s="221"/>
      <c r="Q317" s="221"/>
      <c r="R317" s="221"/>
      <c r="S317" s="221"/>
      <c r="T317" s="222"/>
      <c r="AT317" s="223" t="s">
        <v>173</v>
      </c>
      <c r="AU317" s="223" t="s">
        <v>87</v>
      </c>
      <c r="AV317" s="14" t="s">
        <v>163</v>
      </c>
      <c r="AW317" s="14" t="s">
        <v>4</v>
      </c>
      <c r="AX317" s="14" t="s">
        <v>85</v>
      </c>
      <c r="AY317" s="223" t="s">
        <v>157</v>
      </c>
    </row>
    <row r="318" spans="1:65" s="2" customFormat="1" ht="37.799999999999997" customHeight="1">
      <c r="A318" s="34"/>
      <c r="B318" s="35"/>
      <c r="C318" s="187" t="s">
        <v>409</v>
      </c>
      <c r="D318" s="187" t="s">
        <v>159</v>
      </c>
      <c r="E318" s="188" t="s">
        <v>410</v>
      </c>
      <c r="F318" s="189" t="s">
        <v>411</v>
      </c>
      <c r="G318" s="190" t="s">
        <v>218</v>
      </c>
      <c r="H318" s="191">
        <v>0.95099999999999996</v>
      </c>
      <c r="I318" s="192"/>
      <c r="J318" s="193">
        <f>ROUND(I318*H318,2)</f>
        <v>0</v>
      </c>
      <c r="K318" s="194"/>
      <c r="L318" s="39"/>
      <c r="M318" s="195" t="s">
        <v>1</v>
      </c>
      <c r="N318" s="196" t="s">
        <v>42</v>
      </c>
      <c r="O318" s="71"/>
      <c r="P318" s="197">
        <f>O318*H318</f>
        <v>0</v>
      </c>
      <c r="Q318" s="197">
        <v>1.0508900000000001</v>
      </c>
      <c r="R318" s="197">
        <f>Q318*H318</f>
        <v>0.99939639000000002</v>
      </c>
      <c r="S318" s="197">
        <v>0</v>
      </c>
      <c r="T318" s="19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9" t="s">
        <v>163</v>
      </c>
      <c r="AT318" s="199" t="s">
        <v>159</v>
      </c>
      <c r="AU318" s="199" t="s">
        <v>87</v>
      </c>
      <c r="AY318" s="17" t="s">
        <v>157</v>
      </c>
      <c r="BE318" s="200">
        <f>IF(N318="základní",J318,0)</f>
        <v>0</v>
      </c>
      <c r="BF318" s="200">
        <f>IF(N318="snížená",J318,0)</f>
        <v>0</v>
      </c>
      <c r="BG318" s="200">
        <f>IF(N318="zákl. přenesená",J318,0)</f>
        <v>0</v>
      </c>
      <c r="BH318" s="200">
        <f>IF(N318="sníž. přenesená",J318,0)</f>
        <v>0</v>
      </c>
      <c r="BI318" s="200">
        <f>IF(N318="nulová",J318,0)</f>
        <v>0</v>
      </c>
      <c r="BJ318" s="17" t="s">
        <v>85</v>
      </c>
      <c r="BK318" s="200">
        <f>ROUND(I318*H318,2)</f>
        <v>0</v>
      </c>
      <c r="BL318" s="17" t="s">
        <v>163</v>
      </c>
      <c r="BM318" s="199" t="s">
        <v>412</v>
      </c>
    </row>
    <row r="319" spans="1:65" s="15" customFormat="1" ht="10.15">
      <c r="B319" s="224"/>
      <c r="C319" s="225"/>
      <c r="D319" s="203" t="s">
        <v>173</v>
      </c>
      <c r="E319" s="226" t="s">
        <v>1</v>
      </c>
      <c r="F319" s="227" t="s">
        <v>386</v>
      </c>
      <c r="G319" s="225"/>
      <c r="H319" s="226" t="s">
        <v>1</v>
      </c>
      <c r="I319" s="228"/>
      <c r="J319" s="225"/>
      <c r="K319" s="225"/>
      <c r="L319" s="229"/>
      <c r="M319" s="230"/>
      <c r="N319" s="231"/>
      <c r="O319" s="231"/>
      <c r="P319" s="231"/>
      <c r="Q319" s="231"/>
      <c r="R319" s="231"/>
      <c r="S319" s="231"/>
      <c r="T319" s="232"/>
      <c r="AT319" s="233" t="s">
        <v>173</v>
      </c>
      <c r="AU319" s="233" t="s">
        <v>87</v>
      </c>
      <c r="AV319" s="15" t="s">
        <v>85</v>
      </c>
      <c r="AW319" s="15" t="s">
        <v>34</v>
      </c>
      <c r="AX319" s="15" t="s">
        <v>77</v>
      </c>
      <c r="AY319" s="233" t="s">
        <v>157</v>
      </c>
    </row>
    <row r="320" spans="1:65" s="13" customFormat="1" ht="10.15">
      <c r="B320" s="201"/>
      <c r="C320" s="202"/>
      <c r="D320" s="203" t="s">
        <v>173</v>
      </c>
      <c r="E320" s="204" t="s">
        <v>1</v>
      </c>
      <c r="F320" s="205" t="s">
        <v>413</v>
      </c>
      <c r="G320" s="202"/>
      <c r="H320" s="206">
        <v>0.95099999999999996</v>
      </c>
      <c r="I320" s="207"/>
      <c r="J320" s="202"/>
      <c r="K320" s="202"/>
      <c r="L320" s="208"/>
      <c r="M320" s="209"/>
      <c r="N320" s="210"/>
      <c r="O320" s="210"/>
      <c r="P320" s="210"/>
      <c r="Q320" s="210"/>
      <c r="R320" s="210"/>
      <c r="S320" s="210"/>
      <c r="T320" s="211"/>
      <c r="AT320" s="212" t="s">
        <v>173</v>
      </c>
      <c r="AU320" s="212" t="s">
        <v>87</v>
      </c>
      <c r="AV320" s="13" t="s">
        <v>87</v>
      </c>
      <c r="AW320" s="13" t="s">
        <v>34</v>
      </c>
      <c r="AX320" s="13" t="s">
        <v>77</v>
      </c>
      <c r="AY320" s="212" t="s">
        <v>157</v>
      </c>
    </row>
    <row r="321" spans="1:65" s="14" customFormat="1" ht="10.15">
      <c r="B321" s="213"/>
      <c r="C321" s="214"/>
      <c r="D321" s="203" t="s">
        <v>173</v>
      </c>
      <c r="E321" s="215" t="s">
        <v>1</v>
      </c>
      <c r="F321" s="216" t="s">
        <v>178</v>
      </c>
      <c r="G321" s="214"/>
      <c r="H321" s="217">
        <v>0.95099999999999996</v>
      </c>
      <c r="I321" s="218"/>
      <c r="J321" s="214"/>
      <c r="K321" s="214"/>
      <c r="L321" s="219"/>
      <c r="M321" s="220"/>
      <c r="N321" s="221"/>
      <c r="O321" s="221"/>
      <c r="P321" s="221"/>
      <c r="Q321" s="221"/>
      <c r="R321" s="221"/>
      <c r="S321" s="221"/>
      <c r="T321" s="222"/>
      <c r="AT321" s="223" t="s">
        <v>173</v>
      </c>
      <c r="AU321" s="223" t="s">
        <v>87</v>
      </c>
      <c r="AV321" s="14" t="s">
        <v>163</v>
      </c>
      <c r="AW321" s="14" t="s">
        <v>4</v>
      </c>
      <c r="AX321" s="14" t="s">
        <v>85</v>
      </c>
      <c r="AY321" s="223" t="s">
        <v>157</v>
      </c>
    </row>
    <row r="322" spans="1:65" s="2" customFormat="1" ht="33" customHeight="1">
      <c r="A322" s="34"/>
      <c r="B322" s="35"/>
      <c r="C322" s="187" t="s">
        <v>414</v>
      </c>
      <c r="D322" s="187" t="s">
        <v>159</v>
      </c>
      <c r="E322" s="188" t="s">
        <v>415</v>
      </c>
      <c r="F322" s="189" t="s">
        <v>416</v>
      </c>
      <c r="G322" s="190" t="s">
        <v>171</v>
      </c>
      <c r="H322" s="191">
        <v>284.55700000000002</v>
      </c>
      <c r="I322" s="192"/>
      <c r="J322" s="193">
        <f>ROUND(I322*H322,2)</f>
        <v>0</v>
      </c>
      <c r="K322" s="194"/>
      <c r="L322" s="39"/>
      <c r="M322" s="195" t="s">
        <v>1</v>
      </c>
      <c r="N322" s="196" t="s">
        <v>42</v>
      </c>
      <c r="O322" s="71"/>
      <c r="P322" s="197">
        <f>O322*H322</f>
        <v>0</v>
      </c>
      <c r="Q322" s="197">
        <v>0.26905000000000001</v>
      </c>
      <c r="R322" s="197">
        <f>Q322*H322</f>
        <v>76.560060850000013</v>
      </c>
      <c r="S322" s="197">
        <v>0</v>
      </c>
      <c r="T322" s="198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9" t="s">
        <v>163</v>
      </c>
      <c r="AT322" s="199" t="s">
        <v>159</v>
      </c>
      <c r="AU322" s="199" t="s">
        <v>87</v>
      </c>
      <c r="AY322" s="17" t="s">
        <v>157</v>
      </c>
      <c r="BE322" s="200">
        <f>IF(N322="základní",J322,0)</f>
        <v>0</v>
      </c>
      <c r="BF322" s="200">
        <f>IF(N322="snížená",J322,0)</f>
        <v>0</v>
      </c>
      <c r="BG322" s="200">
        <f>IF(N322="zákl. přenesená",J322,0)</f>
        <v>0</v>
      </c>
      <c r="BH322" s="200">
        <f>IF(N322="sníž. přenesená",J322,0)</f>
        <v>0</v>
      </c>
      <c r="BI322" s="200">
        <f>IF(N322="nulová",J322,0)</f>
        <v>0</v>
      </c>
      <c r="BJ322" s="17" t="s">
        <v>85</v>
      </c>
      <c r="BK322" s="200">
        <f>ROUND(I322*H322,2)</f>
        <v>0</v>
      </c>
      <c r="BL322" s="17" t="s">
        <v>163</v>
      </c>
      <c r="BM322" s="199" t="s">
        <v>417</v>
      </c>
    </row>
    <row r="323" spans="1:65" s="15" customFormat="1" ht="10.15">
      <c r="B323" s="224"/>
      <c r="C323" s="225"/>
      <c r="D323" s="203" t="s">
        <v>173</v>
      </c>
      <c r="E323" s="226" t="s">
        <v>1</v>
      </c>
      <c r="F323" s="227" t="s">
        <v>418</v>
      </c>
      <c r="G323" s="225"/>
      <c r="H323" s="226" t="s">
        <v>1</v>
      </c>
      <c r="I323" s="228"/>
      <c r="J323" s="225"/>
      <c r="K323" s="225"/>
      <c r="L323" s="229"/>
      <c r="M323" s="230"/>
      <c r="N323" s="231"/>
      <c r="O323" s="231"/>
      <c r="P323" s="231"/>
      <c r="Q323" s="231"/>
      <c r="R323" s="231"/>
      <c r="S323" s="231"/>
      <c r="T323" s="232"/>
      <c r="AT323" s="233" t="s">
        <v>173</v>
      </c>
      <c r="AU323" s="233" t="s">
        <v>87</v>
      </c>
      <c r="AV323" s="15" t="s">
        <v>85</v>
      </c>
      <c r="AW323" s="15" t="s">
        <v>34</v>
      </c>
      <c r="AX323" s="15" t="s">
        <v>77</v>
      </c>
      <c r="AY323" s="233" t="s">
        <v>157</v>
      </c>
    </row>
    <row r="324" spans="1:65" s="13" customFormat="1" ht="10.15">
      <c r="B324" s="201"/>
      <c r="C324" s="202"/>
      <c r="D324" s="203" t="s">
        <v>173</v>
      </c>
      <c r="E324" s="204" t="s">
        <v>1</v>
      </c>
      <c r="F324" s="205" t="s">
        <v>419</v>
      </c>
      <c r="G324" s="202"/>
      <c r="H324" s="206">
        <v>94.569000000000003</v>
      </c>
      <c r="I324" s="207"/>
      <c r="J324" s="202"/>
      <c r="K324" s="202"/>
      <c r="L324" s="208"/>
      <c r="M324" s="209"/>
      <c r="N324" s="210"/>
      <c r="O324" s="210"/>
      <c r="P324" s="210"/>
      <c r="Q324" s="210"/>
      <c r="R324" s="210"/>
      <c r="S324" s="210"/>
      <c r="T324" s="211"/>
      <c r="AT324" s="212" t="s">
        <v>173</v>
      </c>
      <c r="AU324" s="212" t="s">
        <v>87</v>
      </c>
      <c r="AV324" s="13" t="s">
        <v>87</v>
      </c>
      <c r="AW324" s="13" t="s">
        <v>34</v>
      </c>
      <c r="AX324" s="13" t="s">
        <v>77</v>
      </c>
      <c r="AY324" s="212" t="s">
        <v>157</v>
      </c>
    </row>
    <row r="325" spans="1:65" s="13" customFormat="1" ht="10.15">
      <c r="B325" s="201"/>
      <c r="C325" s="202"/>
      <c r="D325" s="203" t="s">
        <v>173</v>
      </c>
      <c r="E325" s="204" t="s">
        <v>1</v>
      </c>
      <c r="F325" s="205" t="s">
        <v>420</v>
      </c>
      <c r="G325" s="202"/>
      <c r="H325" s="206">
        <v>-14.07</v>
      </c>
      <c r="I325" s="207"/>
      <c r="J325" s="202"/>
      <c r="K325" s="202"/>
      <c r="L325" s="208"/>
      <c r="M325" s="209"/>
      <c r="N325" s="210"/>
      <c r="O325" s="210"/>
      <c r="P325" s="210"/>
      <c r="Q325" s="210"/>
      <c r="R325" s="210"/>
      <c r="S325" s="210"/>
      <c r="T325" s="211"/>
      <c r="AT325" s="212" t="s">
        <v>173</v>
      </c>
      <c r="AU325" s="212" t="s">
        <v>87</v>
      </c>
      <c r="AV325" s="13" t="s">
        <v>87</v>
      </c>
      <c r="AW325" s="13" t="s">
        <v>34</v>
      </c>
      <c r="AX325" s="13" t="s">
        <v>77</v>
      </c>
      <c r="AY325" s="212" t="s">
        <v>157</v>
      </c>
    </row>
    <row r="326" spans="1:65" s="15" customFormat="1" ht="10.15">
      <c r="B326" s="224"/>
      <c r="C326" s="225"/>
      <c r="D326" s="203" t="s">
        <v>173</v>
      </c>
      <c r="E326" s="226" t="s">
        <v>1</v>
      </c>
      <c r="F326" s="227" t="s">
        <v>421</v>
      </c>
      <c r="G326" s="225"/>
      <c r="H326" s="226" t="s">
        <v>1</v>
      </c>
      <c r="I326" s="228"/>
      <c r="J326" s="225"/>
      <c r="K326" s="225"/>
      <c r="L326" s="229"/>
      <c r="M326" s="230"/>
      <c r="N326" s="231"/>
      <c r="O326" s="231"/>
      <c r="P326" s="231"/>
      <c r="Q326" s="231"/>
      <c r="R326" s="231"/>
      <c r="S326" s="231"/>
      <c r="T326" s="232"/>
      <c r="AT326" s="233" t="s">
        <v>173</v>
      </c>
      <c r="AU326" s="233" t="s">
        <v>87</v>
      </c>
      <c r="AV326" s="15" t="s">
        <v>85</v>
      </c>
      <c r="AW326" s="15" t="s">
        <v>34</v>
      </c>
      <c r="AX326" s="15" t="s">
        <v>77</v>
      </c>
      <c r="AY326" s="233" t="s">
        <v>157</v>
      </c>
    </row>
    <row r="327" spans="1:65" s="13" customFormat="1" ht="10.15">
      <c r="B327" s="201"/>
      <c r="C327" s="202"/>
      <c r="D327" s="203" t="s">
        <v>173</v>
      </c>
      <c r="E327" s="204" t="s">
        <v>1</v>
      </c>
      <c r="F327" s="205" t="s">
        <v>422</v>
      </c>
      <c r="G327" s="202"/>
      <c r="H327" s="206">
        <v>256.428</v>
      </c>
      <c r="I327" s="207"/>
      <c r="J327" s="202"/>
      <c r="K327" s="202"/>
      <c r="L327" s="208"/>
      <c r="M327" s="209"/>
      <c r="N327" s="210"/>
      <c r="O327" s="210"/>
      <c r="P327" s="210"/>
      <c r="Q327" s="210"/>
      <c r="R327" s="210"/>
      <c r="S327" s="210"/>
      <c r="T327" s="211"/>
      <c r="AT327" s="212" t="s">
        <v>173</v>
      </c>
      <c r="AU327" s="212" t="s">
        <v>87</v>
      </c>
      <c r="AV327" s="13" t="s">
        <v>87</v>
      </c>
      <c r="AW327" s="13" t="s">
        <v>34</v>
      </c>
      <c r="AX327" s="13" t="s">
        <v>77</v>
      </c>
      <c r="AY327" s="212" t="s">
        <v>157</v>
      </c>
    </row>
    <row r="328" spans="1:65" s="13" customFormat="1" ht="30.4">
      <c r="B328" s="201"/>
      <c r="C328" s="202"/>
      <c r="D328" s="203" t="s">
        <v>173</v>
      </c>
      <c r="E328" s="204" t="s">
        <v>1</v>
      </c>
      <c r="F328" s="205" t="s">
        <v>423</v>
      </c>
      <c r="G328" s="202"/>
      <c r="H328" s="206">
        <v>-52.37</v>
      </c>
      <c r="I328" s="207"/>
      <c r="J328" s="202"/>
      <c r="K328" s="202"/>
      <c r="L328" s="208"/>
      <c r="M328" s="209"/>
      <c r="N328" s="210"/>
      <c r="O328" s="210"/>
      <c r="P328" s="210"/>
      <c r="Q328" s="210"/>
      <c r="R328" s="210"/>
      <c r="S328" s="210"/>
      <c r="T328" s="211"/>
      <c r="AT328" s="212" t="s">
        <v>173</v>
      </c>
      <c r="AU328" s="212" t="s">
        <v>87</v>
      </c>
      <c r="AV328" s="13" t="s">
        <v>87</v>
      </c>
      <c r="AW328" s="13" t="s">
        <v>34</v>
      </c>
      <c r="AX328" s="13" t="s">
        <v>77</v>
      </c>
      <c r="AY328" s="212" t="s">
        <v>157</v>
      </c>
    </row>
    <row r="329" spans="1:65" s="14" customFormat="1" ht="10.15">
      <c r="B329" s="213"/>
      <c r="C329" s="214"/>
      <c r="D329" s="203" t="s">
        <v>173</v>
      </c>
      <c r="E329" s="215" t="s">
        <v>1</v>
      </c>
      <c r="F329" s="216" t="s">
        <v>178</v>
      </c>
      <c r="G329" s="214"/>
      <c r="H329" s="217">
        <v>284.55700000000002</v>
      </c>
      <c r="I329" s="218"/>
      <c r="J329" s="214"/>
      <c r="K329" s="214"/>
      <c r="L329" s="219"/>
      <c r="M329" s="220"/>
      <c r="N329" s="221"/>
      <c r="O329" s="221"/>
      <c r="P329" s="221"/>
      <c r="Q329" s="221"/>
      <c r="R329" s="221"/>
      <c r="S329" s="221"/>
      <c r="T329" s="222"/>
      <c r="AT329" s="223" t="s">
        <v>173</v>
      </c>
      <c r="AU329" s="223" t="s">
        <v>87</v>
      </c>
      <c r="AV329" s="14" t="s">
        <v>163</v>
      </c>
      <c r="AW329" s="14" t="s">
        <v>4</v>
      </c>
      <c r="AX329" s="14" t="s">
        <v>85</v>
      </c>
      <c r="AY329" s="223" t="s">
        <v>157</v>
      </c>
    </row>
    <row r="330" spans="1:65" s="2" customFormat="1" ht="33" customHeight="1">
      <c r="A330" s="34"/>
      <c r="B330" s="35"/>
      <c r="C330" s="187" t="s">
        <v>424</v>
      </c>
      <c r="D330" s="187" t="s">
        <v>159</v>
      </c>
      <c r="E330" s="188" t="s">
        <v>425</v>
      </c>
      <c r="F330" s="189" t="s">
        <v>426</v>
      </c>
      <c r="G330" s="190" t="s">
        <v>171</v>
      </c>
      <c r="H330" s="191">
        <v>64.028999999999996</v>
      </c>
      <c r="I330" s="192"/>
      <c r="J330" s="193">
        <f>ROUND(I330*H330,2)</f>
        <v>0</v>
      </c>
      <c r="K330" s="194"/>
      <c r="L330" s="39"/>
      <c r="M330" s="195" t="s">
        <v>1</v>
      </c>
      <c r="N330" s="196" t="s">
        <v>42</v>
      </c>
      <c r="O330" s="71"/>
      <c r="P330" s="197">
        <f>O330*H330</f>
        <v>0</v>
      </c>
      <c r="Q330" s="197">
        <v>6.8479999999999999E-2</v>
      </c>
      <c r="R330" s="197">
        <f>Q330*H330</f>
        <v>4.38470592</v>
      </c>
      <c r="S330" s="197">
        <v>0</v>
      </c>
      <c r="T330" s="19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9" t="s">
        <v>163</v>
      </c>
      <c r="AT330" s="199" t="s">
        <v>159</v>
      </c>
      <c r="AU330" s="199" t="s">
        <v>87</v>
      </c>
      <c r="AY330" s="17" t="s">
        <v>157</v>
      </c>
      <c r="BE330" s="200">
        <f>IF(N330="základní",J330,0)</f>
        <v>0</v>
      </c>
      <c r="BF330" s="200">
        <f>IF(N330="snížená",J330,0)</f>
        <v>0</v>
      </c>
      <c r="BG330" s="200">
        <f>IF(N330="zákl. přenesená",J330,0)</f>
        <v>0</v>
      </c>
      <c r="BH330" s="200">
        <f>IF(N330="sníž. přenesená",J330,0)</f>
        <v>0</v>
      </c>
      <c r="BI330" s="200">
        <f>IF(N330="nulová",J330,0)</f>
        <v>0</v>
      </c>
      <c r="BJ330" s="17" t="s">
        <v>85</v>
      </c>
      <c r="BK330" s="200">
        <f>ROUND(I330*H330,2)</f>
        <v>0</v>
      </c>
      <c r="BL330" s="17" t="s">
        <v>163</v>
      </c>
      <c r="BM330" s="199" t="s">
        <v>427</v>
      </c>
    </row>
    <row r="331" spans="1:65" s="15" customFormat="1" ht="10.15">
      <c r="B331" s="224"/>
      <c r="C331" s="225"/>
      <c r="D331" s="203" t="s">
        <v>173</v>
      </c>
      <c r="E331" s="226" t="s">
        <v>1</v>
      </c>
      <c r="F331" s="227" t="s">
        <v>418</v>
      </c>
      <c r="G331" s="225"/>
      <c r="H331" s="226" t="s">
        <v>1</v>
      </c>
      <c r="I331" s="228"/>
      <c r="J331" s="225"/>
      <c r="K331" s="225"/>
      <c r="L331" s="229"/>
      <c r="M331" s="230"/>
      <c r="N331" s="231"/>
      <c r="O331" s="231"/>
      <c r="P331" s="231"/>
      <c r="Q331" s="231"/>
      <c r="R331" s="231"/>
      <c r="S331" s="231"/>
      <c r="T331" s="232"/>
      <c r="AT331" s="233" t="s">
        <v>173</v>
      </c>
      <c r="AU331" s="233" t="s">
        <v>87</v>
      </c>
      <c r="AV331" s="15" t="s">
        <v>85</v>
      </c>
      <c r="AW331" s="15" t="s">
        <v>34</v>
      </c>
      <c r="AX331" s="15" t="s">
        <v>77</v>
      </c>
      <c r="AY331" s="233" t="s">
        <v>157</v>
      </c>
    </row>
    <row r="332" spans="1:65" s="13" customFormat="1" ht="10.15">
      <c r="B332" s="201"/>
      <c r="C332" s="202"/>
      <c r="D332" s="203" t="s">
        <v>173</v>
      </c>
      <c r="E332" s="204" t="s">
        <v>1</v>
      </c>
      <c r="F332" s="205" t="s">
        <v>428</v>
      </c>
      <c r="G332" s="202"/>
      <c r="H332" s="206">
        <v>69.629000000000005</v>
      </c>
      <c r="I332" s="207"/>
      <c r="J332" s="202"/>
      <c r="K332" s="202"/>
      <c r="L332" s="208"/>
      <c r="M332" s="209"/>
      <c r="N332" s="210"/>
      <c r="O332" s="210"/>
      <c r="P332" s="210"/>
      <c r="Q332" s="210"/>
      <c r="R332" s="210"/>
      <c r="S332" s="210"/>
      <c r="T332" s="211"/>
      <c r="AT332" s="212" t="s">
        <v>173</v>
      </c>
      <c r="AU332" s="212" t="s">
        <v>87</v>
      </c>
      <c r="AV332" s="13" t="s">
        <v>87</v>
      </c>
      <c r="AW332" s="13" t="s">
        <v>34</v>
      </c>
      <c r="AX332" s="13" t="s">
        <v>77</v>
      </c>
      <c r="AY332" s="212" t="s">
        <v>157</v>
      </c>
    </row>
    <row r="333" spans="1:65" s="13" customFormat="1" ht="10.15">
      <c r="B333" s="201"/>
      <c r="C333" s="202"/>
      <c r="D333" s="203" t="s">
        <v>173</v>
      </c>
      <c r="E333" s="204" t="s">
        <v>1</v>
      </c>
      <c r="F333" s="205" t="s">
        <v>429</v>
      </c>
      <c r="G333" s="202"/>
      <c r="H333" s="206">
        <v>-5.6</v>
      </c>
      <c r="I333" s="207"/>
      <c r="J333" s="202"/>
      <c r="K333" s="202"/>
      <c r="L333" s="208"/>
      <c r="M333" s="209"/>
      <c r="N333" s="210"/>
      <c r="O333" s="210"/>
      <c r="P333" s="210"/>
      <c r="Q333" s="210"/>
      <c r="R333" s="210"/>
      <c r="S333" s="210"/>
      <c r="T333" s="211"/>
      <c r="AT333" s="212" t="s">
        <v>173</v>
      </c>
      <c r="AU333" s="212" t="s">
        <v>87</v>
      </c>
      <c r="AV333" s="13" t="s">
        <v>87</v>
      </c>
      <c r="AW333" s="13" t="s">
        <v>34</v>
      </c>
      <c r="AX333" s="13" t="s">
        <v>77</v>
      </c>
      <c r="AY333" s="212" t="s">
        <v>157</v>
      </c>
    </row>
    <row r="334" spans="1:65" s="14" customFormat="1" ht="10.15">
      <c r="B334" s="213"/>
      <c r="C334" s="214"/>
      <c r="D334" s="203" t="s">
        <v>173</v>
      </c>
      <c r="E334" s="215" t="s">
        <v>1</v>
      </c>
      <c r="F334" s="216" t="s">
        <v>178</v>
      </c>
      <c r="G334" s="214"/>
      <c r="H334" s="217">
        <v>64.028999999999996</v>
      </c>
      <c r="I334" s="218"/>
      <c r="J334" s="214"/>
      <c r="K334" s="214"/>
      <c r="L334" s="219"/>
      <c r="M334" s="220"/>
      <c r="N334" s="221"/>
      <c r="O334" s="221"/>
      <c r="P334" s="221"/>
      <c r="Q334" s="221"/>
      <c r="R334" s="221"/>
      <c r="S334" s="221"/>
      <c r="T334" s="222"/>
      <c r="AT334" s="223" t="s">
        <v>173</v>
      </c>
      <c r="AU334" s="223" t="s">
        <v>87</v>
      </c>
      <c r="AV334" s="14" t="s">
        <v>163</v>
      </c>
      <c r="AW334" s="14" t="s">
        <v>4</v>
      </c>
      <c r="AX334" s="14" t="s">
        <v>85</v>
      </c>
      <c r="AY334" s="223" t="s">
        <v>157</v>
      </c>
    </row>
    <row r="335" spans="1:65" s="2" customFormat="1" ht="37.799999999999997" customHeight="1">
      <c r="A335" s="34"/>
      <c r="B335" s="35"/>
      <c r="C335" s="187" t="s">
        <v>430</v>
      </c>
      <c r="D335" s="187" t="s">
        <v>159</v>
      </c>
      <c r="E335" s="188" t="s">
        <v>431</v>
      </c>
      <c r="F335" s="189" t="s">
        <v>432</v>
      </c>
      <c r="G335" s="190" t="s">
        <v>171</v>
      </c>
      <c r="H335" s="191">
        <v>16.8</v>
      </c>
      <c r="I335" s="192"/>
      <c r="J335" s="193">
        <f>ROUND(I335*H335,2)</f>
        <v>0</v>
      </c>
      <c r="K335" s="194"/>
      <c r="L335" s="39"/>
      <c r="M335" s="195" t="s">
        <v>1</v>
      </c>
      <c r="N335" s="196" t="s">
        <v>42</v>
      </c>
      <c r="O335" s="71"/>
      <c r="P335" s="197">
        <f>O335*H335</f>
        <v>0</v>
      </c>
      <c r="Q335" s="197">
        <v>9.4479999999999995E-2</v>
      </c>
      <c r="R335" s="197">
        <f>Q335*H335</f>
        <v>1.587264</v>
      </c>
      <c r="S335" s="197">
        <v>0</v>
      </c>
      <c r="T335" s="19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9" t="s">
        <v>163</v>
      </c>
      <c r="AT335" s="199" t="s">
        <v>159</v>
      </c>
      <c r="AU335" s="199" t="s">
        <v>87</v>
      </c>
      <c r="AY335" s="17" t="s">
        <v>157</v>
      </c>
      <c r="BE335" s="200">
        <f>IF(N335="základní",J335,0)</f>
        <v>0</v>
      </c>
      <c r="BF335" s="200">
        <f>IF(N335="snížená",J335,0)</f>
        <v>0</v>
      </c>
      <c r="BG335" s="200">
        <f>IF(N335="zákl. přenesená",J335,0)</f>
        <v>0</v>
      </c>
      <c r="BH335" s="200">
        <f>IF(N335="sníž. přenesená",J335,0)</f>
        <v>0</v>
      </c>
      <c r="BI335" s="200">
        <f>IF(N335="nulová",J335,0)</f>
        <v>0</v>
      </c>
      <c r="BJ335" s="17" t="s">
        <v>85</v>
      </c>
      <c r="BK335" s="200">
        <f>ROUND(I335*H335,2)</f>
        <v>0</v>
      </c>
      <c r="BL335" s="17" t="s">
        <v>163</v>
      </c>
      <c r="BM335" s="199" t="s">
        <v>433</v>
      </c>
    </row>
    <row r="336" spans="1:65" s="15" customFormat="1" ht="10.15">
      <c r="B336" s="224"/>
      <c r="C336" s="225"/>
      <c r="D336" s="203" t="s">
        <v>173</v>
      </c>
      <c r="E336" s="226" t="s">
        <v>1</v>
      </c>
      <c r="F336" s="227" t="s">
        <v>418</v>
      </c>
      <c r="G336" s="225"/>
      <c r="H336" s="226" t="s">
        <v>1</v>
      </c>
      <c r="I336" s="228"/>
      <c r="J336" s="225"/>
      <c r="K336" s="225"/>
      <c r="L336" s="229"/>
      <c r="M336" s="230"/>
      <c r="N336" s="231"/>
      <c r="O336" s="231"/>
      <c r="P336" s="231"/>
      <c r="Q336" s="231"/>
      <c r="R336" s="231"/>
      <c r="S336" s="231"/>
      <c r="T336" s="232"/>
      <c r="AT336" s="233" t="s">
        <v>173</v>
      </c>
      <c r="AU336" s="233" t="s">
        <v>87</v>
      </c>
      <c r="AV336" s="15" t="s">
        <v>85</v>
      </c>
      <c r="AW336" s="15" t="s">
        <v>34</v>
      </c>
      <c r="AX336" s="15" t="s">
        <v>77</v>
      </c>
      <c r="AY336" s="233" t="s">
        <v>157</v>
      </c>
    </row>
    <row r="337" spans="1:65" s="13" customFormat="1" ht="10.15">
      <c r="B337" s="201"/>
      <c r="C337" s="202"/>
      <c r="D337" s="203" t="s">
        <v>173</v>
      </c>
      <c r="E337" s="204" t="s">
        <v>1</v>
      </c>
      <c r="F337" s="205" t="s">
        <v>434</v>
      </c>
      <c r="G337" s="202"/>
      <c r="H337" s="206">
        <v>23.2</v>
      </c>
      <c r="I337" s="207"/>
      <c r="J337" s="202"/>
      <c r="K337" s="202"/>
      <c r="L337" s="208"/>
      <c r="M337" s="209"/>
      <c r="N337" s="210"/>
      <c r="O337" s="210"/>
      <c r="P337" s="210"/>
      <c r="Q337" s="210"/>
      <c r="R337" s="210"/>
      <c r="S337" s="210"/>
      <c r="T337" s="211"/>
      <c r="AT337" s="212" t="s">
        <v>173</v>
      </c>
      <c r="AU337" s="212" t="s">
        <v>87</v>
      </c>
      <c r="AV337" s="13" t="s">
        <v>87</v>
      </c>
      <c r="AW337" s="13" t="s">
        <v>34</v>
      </c>
      <c r="AX337" s="13" t="s">
        <v>77</v>
      </c>
      <c r="AY337" s="212" t="s">
        <v>157</v>
      </c>
    </row>
    <row r="338" spans="1:65" s="13" customFormat="1" ht="10.15">
      <c r="B338" s="201"/>
      <c r="C338" s="202"/>
      <c r="D338" s="203" t="s">
        <v>173</v>
      </c>
      <c r="E338" s="204" t="s">
        <v>1</v>
      </c>
      <c r="F338" s="205" t="s">
        <v>435</v>
      </c>
      <c r="G338" s="202"/>
      <c r="H338" s="206">
        <v>-6.4</v>
      </c>
      <c r="I338" s="207"/>
      <c r="J338" s="202"/>
      <c r="K338" s="202"/>
      <c r="L338" s="208"/>
      <c r="M338" s="209"/>
      <c r="N338" s="210"/>
      <c r="O338" s="210"/>
      <c r="P338" s="210"/>
      <c r="Q338" s="210"/>
      <c r="R338" s="210"/>
      <c r="S338" s="210"/>
      <c r="T338" s="211"/>
      <c r="AT338" s="212" t="s">
        <v>173</v>
      </c>
      <c r="AU338" s="212" t="s">
        <v>87</v>
      </c>
      <c r="AV338" s="13" t="s">
        <v>87</v>
      </c>
      <c r="AW338" s="13" t="s">
        <v>34</v>
      </c>
      <c r="AX338" s="13" t="s">
        <v>77</v>
      </c>
      <c r="AY338" s="212" t="s">
        <v>157</v>
      </c>
    </row>
    <row r="339" spans="1:65" s="14" customFormat="1" ht="10.15">
      <c r="B339" s="213"/>
      <c r="C339" s="214"/>
      <c r="D339" s="203" t="s">
        <v>173</v>
      </c>
      <c r="E339" s="215" t="s">
        <v>1</v>
      </c>
      <c r="F339" s="216" t="s">
        <v>178</v>
      </c>
      <c r="G339" s="214"/>
      <c r="H339" s="217">
        <v>16.8</v>
      </c>
      <c r="I339" s="218"/>
      <c r="J339" s="214"/>
      <c r="K339" s="214"/>
      <c r="L339" s="219"/>
      <c r="M339" s="220"/>
      <c r="N339" s="221"/>
      <c r="O339" s="221"/>
      <c r="P339" s="221"/>
      <c r="Q339" s="221"/>
      <c r="R339" s="221"/>
      <c r="S339" s="221"/>
      <c r="T339" s="222"/>
      <c r="AT339" s="223" t="s">
        <v>173</v>
      </c>
      <c r="AU339" s="223" t="s">
        <v>87</v>
      </c>
      <c r="AV339" s="14" t="s">
        <v>163</v>
      </c>
      <c r="AW339" s="14" t="s">
        <v>4</v>
      </c>
      <c r="AX339" s="14" t="s">
        <v>85</v>
      </c>
      <c r="AY339" s="223" t="s">
        <v>157</v>
      </c>
    </row>
    <row r="340" spans="1:65" s="12" customFormat="1" ht="22.8" customHeight="1">
      <c r="B340" s="171"/>
      <c r="C340" s="172"/>
      <c r="D340" s="173" t="s">
        <v>76</v>
      </c>
      <c r="E340" s="185" t="s">
        <v>163</v>
      </c>
      <c r="F340" s="185" t="s">
        <v>436</v>
      </c>
      <c r="G340" s="172"/>
      <c r="H340" s="172"/>
      <c r="I340" s="175"/>
      <c r="J340" s="186">
        <f>BK340</f>
        <v>0</v>
      </c>
      <c r="K340" s="172"/>
      <c r="L340" s="177"/>
      <c r="M340" s="178"/>
      <c r="N340" s="179"/>
      <c r="O340" s="179"/>
      <c r="P340" s="180">
        <f>SUM(P341:P396)</f>
        <v>0</v>
      </c>
      <c r="Q340" s="179"/>
      <c r="R340" s="180">
        <f>SUM(R341:R396)</f>
        <v>220.18474010999998</v>
      </c>
      <c r="S340" s="179"/>
      <c r="T340" s="181">
        <f>SUM(T341:T396)</f>
        <v>0</v>
      </c>
      <c r="AR340" s="182" t="s">
        <v>85</v>
      </c>
      <c r="AT340" s="183" t="s">
        <v>76</v>
      </c>
      <c r="AU340" s="183" t="s">
        <v>85</v>
      </c>
      <c r="AY340" s="182" t="s">
        <v>157</v>
      </c>
      <c r="BK340" s="184">
        <f>SUM(BK341:BK396)</f>
        <v>0</v>
      </c>
    </row>
    <row r="341" spans="1:65" s="2" customFormat="1" ht="49.05" customHeight="1">
      <c r="A341" s="34"/>
      <c r="B341" s="35"/>
      <c r="C341" s="187" t="s">
        <v>437</v>
      </c>
      <c r="D341" s="187" t="s">
        <v>159</v>
      </c>
      <c r="E341" s="188" t="s">
        <v>438</v>
      </c>
      <c r="F341" s="189" t="s">
        <v>439</v>
      </c>
      <c r="G341" s="190" t="s">
        <v>181</v>
      </c>
      <c r="H341" s="191">
        <v>80.305999999999997</v>
      </c>
      <c r="I341" s="192"/>
      <c r="J341" s="193">
        <f>ROUND(I341*H341,2)</f>
        <v>0</v>
      </c>
      <c r="K341" s="194"/>
      <c r="L341" s="39"/>
      <c r="M341" s="195" t="s">
        <v>1</v>
      </c>
      <c r="N341" s="196" t="s">
        <v>42</v>
      </c>
      <c r="O341" s="71"/>
      <c r="P341" s="197">
        <f>O341*H341</f>
        <v>0</v>
      </c>
      <c r="Q341" s="197">
        <v>2.5020099999999998</v>
      </c>
      <c r="R341" s="197">
        <f>Q341*H341</f>
        <v>200.92641505999998</v>
      </c>
      <c r="S341" s="197">
        <v>0</v>
      </c>
      <c r="T341" s="19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9" t="s">
        <v>163</v>
      </c>
      <c r="AT341" s="199" t="s">
        <v>159</v>
      </c>
      <c r="AU341" s="199" t="s">
        <v>87</v>
      </c>
      <c r="AY341" s="17" t="s">
        <v>157</v>
      </c>
      <c r="BE341" s="200">
        <f>IF(N341="základní",J341,0)</f>
        <v>0</v>
      </c>
      <c r="BF341" s="200">
        <f>IF(N341="snížená",J341,0)</f>
        <v>0</v>
      </c>
      <c r="BG341" s="200">
        <f>IF(N341="zákl. přenesená",J341,0)</f>
        <v>0</v>
      </c>
      <c r="BH341" s="200">
        <f>IF(N341="sníž. přenesená",J341,0)</f>
        <v>0</v>
      </c>
      <c r="BI341" s="200">
        <f>IF(N341="nulová",J341,0)</f>
        <v>0</v>
      </c>
      <c r="BJ341" s="17" t="s">
        <v>85</v>
      </c>
      <c r="BK341" s="200">
        <f>ROUND(I341*H341,2)</f>
        <v>0</v>
      </c>
      <c r="BL341" s="17" t="s">
        <v>163</v>
      </c>
      <c r="BM341" s="199" t="s">
        <v>440</v>
      </c>
    </row>
    <row r="342" spans="1:65" s="15" customFormat="1" ht="10.15">
      <c r="B342" s="224"/>
      <c r="C342" s="225"/>
      <c r="D342" s="203" t="s">
        <v>173</v>
      </c>
      <c r="E342" s="226" t="s">
        <v>1</v>
      </c>
      <c r="F342" s="227" t="s">
        <v>441</v>
      </c>
      <c r="G342" s="225"/>
      <c r="H342" s="226" t="s">
        <v>1</v>
      </c>
      <c r="I342" s="228"/>
      <c r="J342" s="225"/>
      <c r="K342" s="225"/>
      <c r="L342" s="229"/>
      <c r="M342" s="230"/>
      <c r="N342" s="231"/>
      <c r="O342" s="231"/>
      <c r="P342" s="231"/>
      <c r="Q342" s="231"/>
      <c r="R342" s="231"/>
      <c r="S342" s="231"/>
      <c r="T342" s="232"/>
      <c r="AT342" s="233" t="s">
        <v>173</v>
      </c>
      <c r="AU342" s="233" t="s">
        <v>87</v>
      </c>
      <c r="AV342" s="15" t="s">
        <v>85</v>
      </c>
      <c r="AW342" s="15" t="s">
        <v>34</v>
      </c>
      <c r="AX342" s="15" t="s">
        <v>77</v>
      </c>
      <c r="AY342" s="233" t="s">
        <v>157</v>
      </c>
    </row>
    <row r="343" spans="1:65" s="13" customFormat="1" ht="10.15">
      <c r="B343" s="201"/>
      <c r="C343" s="202"/>
      <c r="D343" s="203" t="s">
        <v>173</v>
      </c>
      <c r="E343" s="204" t="s">
        <v>1</v>
      </c>
      <c r="F343" s="205" t="s">
        <v>442</v>
      </c>
      <c r="G343" s="202"/>
      <c r="H343" s="206">
        <v>37.365000000000002</v>
      </c>
      <c r="I343" s="207"/>
      <c r="J343" s="202"/>
      <c r="K343" s="202"/>
      <c r="L343" s="208"/>
      <c r="M343" s="209"/>
      <c r="N343" s="210"/>
      <c r="O343" s="210"/>
      <c r="P343" s="210"/>
      <c r="Q343" s="210"/>
      <c r="R343" s="210"/>
      <c r="S343" s="210"/>
      <c r="T343" s="211"/>
      <c r="AT343" s="212" t="s">
        <v>173</v>
      </c>
      <c r="AU343" s="212" t="s">
        <v>87</v>
      </c>
      <c r="AV343" s="13" t="s">
        <v>87</v>
      </c>
      <c r="AW343" s="13" t="s">
        <v>34</v>
      </c>
      <c r="AX343" s="13" t="s">
        <v>77</v>
      </c>
      <c r="AY343" s="212" t="s">
        <v>157</v>
      </c>
    </row>
    <row r="344" spans="1:65" s="15" customFormat="1" ht="10.15">
      <c r="B344" s="224"/>
      <c r="C344" s="225"/>
      <c r="D344" s="203" t="s">
        <v>173</v>
      </c>
      <c r="E344" s="226" t="s">
        <v>1</v>
      </c>
      <c r="F344" s="227" t="s">
        <v>443</v>
      </c>
      <c r="G344" s="225"/>
      <c r="H344" s="226" t="s">
        <v>1</v>
      </c>
      <c r="I344" s="228"/>
      <c r="J344" s="225"/>
      <c r="K344" s="225"/>
      <c r="L344" s="229"/>
      <c r="M344" s="230"/>
      <c r="N344" s="231"/>
      <c r="O344" s="231"/>
      <c r="P344" s="231"/>
      <c r="Q344" s="231"/>
      <c r="R344" s="231"/>
      <c r="S344" s="231"/>
      <c r="T344" s="232"/>
      <c r="AT344" s="233" t="s">
        <v>173</v>
      </c>
      <c r="AU344" s="233" t="s">
        <v>87</v>
      </c>
      <c r="AV344" s="15" t="s">
        <v>85</v>
      </c>
      <c r="AW344" s="15" t="s">
        <v>34</v>
      </c>
      <c r="AX344" s="15" t="s">
        <v>77</v>
      </c>
      <c r="AY344" s="233" t="s">
        <v>157</v>
      </c>
    </row>
    <row r="345" spans="1:65" s="13" customFormat="1" ht="10.15">
      <c r="B345" s="201"/>
      <c r="C345" s="202"/>
      <c r="D345" s="203" t="s">
        <v>173</v>
      </c>
      <c r="E345" s="204" t="s">
        <v>1</v>
      </c>
      <c r="F345" s="205" t="s">
        <v>444</v>
      </c>
      <c r="G345" s="202"/>
      <c r="H345" s="206">
        <v>39.450000000000003</v>
      </c>
      <c r="I345" s="207"/>
      <c r="J345" s="202"/>
      <c r="K345" s="202"/>
      <c r="L345" s="208"/>
      <c r="M345" s="209"/>
      <c r="N345" s="210"/>
      <c r="O345" s="210"/>
      <c r="P345" s="210"/>
      <c r="Q345" s="210"/>
      <c r="R345" s="210"/>
      <c r="S345" s="210"/>
      <c r="T345" s="211"/>
      <c r="AT345" s="212" t="s">
        <v>173</v>
      </c>
      <c r="AU345" s="212" t="s">
        <v>87</v>
      </c>
      <c r="AV345" s="13" t="s">
        <v>87</v>
      </c>
      <c r="AW345" s="13" t="s">
        <v>34</v>
      </c>
      <c r="AX345" s="13" t="s">
        <v>77</v>
      </c>
      <c r="AY345" s="212" t="s">
        <v>157</v>
      </c>
    </row>
    <row r="346" spans="1:65" s="15" customFormat="1" ht="10.15">
      <c r="B346" s="224"/>
      <c r="C346" s="225"/>
      <c r="D346" s="203" t="s">
        <v>173</v>
      </c>
      <c r="E346" s="226" t="s">
        <v>1</v>
      </c>
      <c r="F346" s="227" t="s">
        <v>445</v>
      </c>
      <c r="G346" s="225"/>
      <c r="H346" s="226" t="s">
        <v>1</v>
      </c>
      <c r="I346" s="228"/>
      <c r="J346" s="225"/>
      <c r="K346" s="225"/>
      <c r="L346" s="229"/>
      <c r="M346" s="230"/>
      <c r="N346" s="231"/>
      <c r="O346" s="231"/>
      <c r="P346" s="231"/>
      <c r="Q346" s="231"/>
      <c r="R346" s="231"/>
      <c r="S346" s="231"/>
      <c r="T346" s="232"/>
      <c r="AT346" s="233" t="s">
        <v>173</v>
      </c>
      <c r="AU346" s="233" t="s">
        <v>87</v>
      </c>
      <c r="AV346" s="15" t="s">
        <v>85</v>
      </c>
      <c r="AW346" s="15" t="s">
        <v>34</v>
      </c>
      <c r="AX346" s="15" t="s">
        <v>77</v>
      </c>
      <c r="AY346" s="233" t="s">
        <v>157</v>
      </c>
    </row>
    <row r="347" spans="1:65" s="13" customFormat="1" ht="10.15">
      <c r="B347" s="201"/>
      <c r="C347" s="202"/>
      <c r="D347" s="203" t="s">
        <v>173</v>
      </c>
      <c r="E347" s="204" t="s">
        <v>1</v>
      </c>
      <c r="F347" s="205" t="s">
        <v>446</v>
      </c>
      <c r="G347" s="202"/>
      <c r="H347" s="206">
        <v>2.19</v>
      </c>
      <c r="I347" s="207"/>
      <c r="J347" s="202"/>
      <c r="K347" s="202"/>
      <c r="L347" s="208"/>
      <c r="M347" s="209"/>
      <c r="N347" s="210"/>
      <c r="O347" s="210"/>
      <c r="P347" s="210"/>
      <c r="Q347" s="210"/>
      <c r="R347" s="210"/>
      <c r="S347" s="210"/>
      <c r="T347" s="211"/>
      <c r="AT347" s="212" t="s">
        <v>173</v>
      </c>
      <c r="AU347" s="212" t="s">
        <v>87</v>
      </c>
      <c r="AV347" s="13" t="s">
        <v>87</v>
      </c>
      <c r="AW347" s="13" t="s">
        <v>34</v>
      </c>
      <c r="AX347" s="13" t="s">
        <v>77</v>
      </c>
      <c r="AY347" s="212" t="s">
        <v>157</v>
      </c>
    </row>
    <row r="348" spans="1:65" s="15" customFormat="1" ht="10.15">
      <c r="B348" s="224"/>
      <c r="C348" s="225"/>
      <c r="D348" s="203" t="s">
        <v>173</v>
      </c>
      <c r="E348" s="226" t="s">
        <v>1</v>
      </c>
      <c r="F348" s="227" t="s">
        <v>447</v>
      </c>
      <c r="G348" s="225"/>
      <c r="H348" s="226" t="s">
        <v>1</v>
      </c>
      <c r="I348" s="228"/>
      <c r="J348" s="225"/>
      <c r="K348" s="225"/>
      <c r="L348" s="229"/>
      <c r="M348" s="230"/>
      <c r="N348" s="231"/>
      <c r="O348" s="231"/>
      <c r="P348" s="231"/>
      <c r="Q348" s="231"/>
      <c r="R348" s="231"/>
      <c r="S348" s="231"/>
      <c r="T348" s="232"/>
      <c r="AT348" s="233" t="s">
        <v>173</v>
      </c>
      <c r="AU348" s="233" t="s">
        <v>87</v>
      </c>
      <c r="AV348" s="15" t="s">
        <v>85</v>
      </c>
      <c r="AW348" s="15" t="s">
        <v>34</v>
      </c>
      <c r="AX348" s="15" t="s">
        <v>77</v>
      </c>
      <c r="AY348" s="233" t="s">
        <v>157</v>
      </c>
    </row>
    <row r="349" spans="1:65" s="13" customFormat="1" ht="10.15">
      <c r="B349" s="201"/>
      <c r="C349" s="202"/>
      <c r="D349" s="203" t="s">
        <v>173</v>
      </c>
      <c r="E349" s="204" t="s">
        <v>1</v>
      </c>
      <c r="F349" s="205" t="s">
        <v>448</v>
      </c>
      <c r="G349" s="202"/>
      <c r="H349" s="206">
        <v>1.3009999999999999</v>
      </c>
      <c r="I349" s="207"/>
      <c r="J349" s="202"/>
      <c r="K349" s="202"/>
      <c r="L349" s="208"/>
      <c r="M349" s="209"/>
      <c r="N349" s="210"/>
      <c r="O349" s="210"/>
      <c r="P349" s="210"/>
      <c r="Q349" s="210"/>
      <c r="R349" s="210"/>
      <c r="S349" s="210"/>
      <c r="T349" s="211"/>
      <c r="AT349" s="212" t="s">
        <v>173</v>
      </c>
      <c r="AU349" s="212" t="s">
        <v>87</v>
      </c>
      <c r="AV349" s="13" t="s">
        <v>87</v>
      </c>
      <c r="AW349" s="13" t="s">
        <v>34</v>
      </c>
      <c r="AX349" s="13" t="s">
        <v>77</v>
      </c>
      <c r="AY349" s="212" t="s">
        <v>157</v>
      </c>
    </row>
    <row r="350" spans="1:65" s="14" customFormat="1" ht="10.15">
      <c r="B350" s="213"/>
      <c r="C350" s="214"/>
      <c r="D350" s="203" t="s">
        <v>173</v>
      </c>
      <c r="E350" s="215" t="s">
        <v>1</v>
      </c>
      <c r="F350" s="216" t="s">
        <v>178</v>
      </c>
      <c r="G350" s="214"/>
      <c r="H350" s="217">
        <v>80.305999999999997</v>
      </c>
      <c r="I350" s="218"/>
      <c r="J350" s="214"/>
      <c r="K350" s="214"/>
      <c r="L350" s="219"/>
      <c r="M350" s="220"/>
      <c r="N350" s="221"/>
      <c r="O350" s="221"/>
      <c r="P350" s="221"/>
      <c r="Q350" s="221"/>
      <c r="R350" s="221"/>
      <c r="S350" s="221"/>
      <c r="T350" s="222"/>
      <c r="AT350" s="223" t="s">
        <v>173</v>
      </c>
      <c r="AU350" s="223" t="s">
        <v>87</v>
      </c>
      <c r="AV350" s="14" t="s">
        <v>163</v>
      </c>
      <c r="AW350" s="14" t="s">
        <v>4</v>
      </c>
      <c r="AX350" s="14" t="s">
        <v>85</v>
      </c>
      <c r="AY350" s="223" t="s">
        <v>157</v>
      </c>
    </row>
    <row r="351" spans="1:65" s="2" customFormat="1" ht="37.799999999999997" customHeight="1">
      <c r="A351" s="34"/>
      <c r="B351" s="35"/>
      <c r="C351" s="187" t="s">
        <v>449</v>
      </c>
      <c r="D351" s="187" t="s">
        <v>159</v>
      </c>
      <c r="E351" s="188" t="s">
        <v>450</v>
      </c>
      <c r="F351" s="189" t="s">
        <v>451</v>
      </c>
      <c r="G351" s="190" t="s">
        <v>171</v>
      </c>
      <c r="H351" s="191">
        <v>324.14999999999998</v>
      </c>
      <c r="I351" s="192"/>
      <c r="J351" s="193">
        <f>ROUND(I351*H351,2)</f>
        <v>0</v>
      </c>
      <c r="K351" s="194"/>
      <c r="L351" s="39"/>
      <c r="M351" s="195" t="s">
        <v>1</v>
      </c>
      <c r="N351" s="196" t="s">
        <v>42</v>
      </c>
      <c r="O351" s="71"/>
      <c r="P351" s="197">
        <f>O351*H351</f>
        <v>0</v>
      </c>
      <c r="Q351" s="197">
        <v>5.3299999999999997E-3</v>
      </c>
      <c r="R351" s="197">
        <f>Q351*H351</f>
        <v>1.7277194999999999</v>
      </c>
      <c r="S351" s="197">
        <v>0</v>
      </c>
      <c r="T351" s="198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9" t="s">
        <v>163</v>
      </c>
      <c r="AT351" s="199" t="s">
        <v>159</v>
      </c>
      <c r="AU351" s="199" t="s">
        <v>87</v>
      </c>
      <c r="AY351" s="17" t="s">
        <v>157</v>
      </c>
      <c r="BE351" s="200">
        <f>IF(N351="základní",J351,0)</f>
        <v>0</v>
      </c>
      <c r="BF351" s="200">
        <f>IF(N351="snížená",J351,0)</f>
        <v>0</v>
      </c>
      <c r="BG351" s="200">
        <f>IF(N351="zákl. přenesená",J351,0)</f>
        <v>0</v>
      </c>
      <c r="BH351" s="200">
        <f>IF(N351="sníž. přenesená",J351,0)</f>
        <v>0</v>
      </c>
      <c r="BI351" s="200">
        <f>IF(N351="nulová",J351,0)</f>
        <v>0</v>
      </c>
      <c r="BJ351" s="17" t="s">
        <v>85</v>
      </c>
      <c r="BK351" s="200">
        <f>ROUND(I351*H351,2)</f>
        <v>0</v>
      </c>
      <c r="BL351" s="17" t="s">
        <v>163</v>
      </c>
      <c r="BM351" s="199" t="s">
        <v>452</v>
      </c>
    </row>
    <row r="352" spans="1:65" s="15" customFormat="1" ht="10.15">
      <c r="B352" s="224"/>
      <c r="C352" s="225"/>
      <c r="D352" s="203" t="s">
        <v>173</v>
      </c>
      <c r="E352" s="226" t="s">
        <v>1</v>
      </c>
      <c r="F352" s="227" t="s">
        <v>441</v>
      </c>
      <c r="G352" s="225"/>
      <c r="H352" s="226" t="s">
        <v>1</v>
      </c>
      <c r="I352" s="228"/>
      <c r="J352" s="225"/>
      <c r="K352" s="225"/>
      <c r="L352" s="229"/>
      <c r="M352" s="230"/>
      <c r="N352" s="231"/>
      <c r="O352" s="231"/>
      <c r="P352" s="231"/>
      <c r="Q352" s="231"/>
      <c r="R352" s="231"/>
      <c r="S352" s="231"/>
      <c r="T352" s="232"/>
      <c r="AT352" s="233" t="s">
        <v>173</v>
      </c>
      <c r="AU352" s="233" t="s">
        <v>87</v>
      </c>
      <c r="AV352" s="15" t="s">
        <v>85</v>
      </c>
      <c r="AW352" s="15" t="s">
        <v>34</v>
      </c>
      <c r="AX352" s="15" t="s">
        <v>77</v>
      </c>
      <c r="AY352" s="233" t="s">
        <v>157</v>
      </c>
    </row>
    <row r="353" spans="1:65" s="13" customFormat="1" ht="10.15">
      <c r="B353" s="201"/>
      <c r="C353" s="202"/>
      <c r="D353" s="203" t="s">
        <v>173</v>
      </c>
      <c r="E353" s="204" t="s">
        <v>1</v>
      </c>
      <c r="F353" s="205" t="s">
        <v>453</v>
      </c>
      <c r="G353" s="202"/>
      <c r="H353" s="206">
        <v>149.46</v>
      </c>
      <c r="I353" s="207"/>
      <c r="J353" s="202"/>
      <c r="K353" s="202"/>
      <c r="L353" s="208"/>
      <c r="M353" s="209"/>
      <c r="N353" s="210"/>
      <c r="O353" s="210"/>
      <c r="P353" s="210"/>
      <c r="Q353" s="210"/>
      <c r="R353" s="210"/>
      <c r="S353" s="210"/>
      <c r="T353" s="211"/>
      <c r="AT353" s="212" t="s">
        <v>173</v>
      </c>
      <c r="AU353" s="212" t="s">
        <v>87</v>
      </c>
      <c r="AV353" s="13" t="s">
        <v>87</v>
      </c>
      <c r="AW353" s="13" t="s">
        <v>34</v>
      </c>
      <c r="AX353" s="13" t="s">
        <v>77</v>
      </c>
      <c r="AY353" s="212" t="s">
        <v>157</v>
      </c>
    </row>
    <row r="354" spans="1:65" s="15" customFormat="1" ht="10.15">
      <c r="B354" s="224"/>
      <c r="C354" s="225"/>
      <c r="D354" s="203" t="s">
        <v>173</v>
      </c>
      <c r="E354" s="226" t="s">
        <v>1</v>
      </c>
      <c r="F354" s="227" t="s">
        <v>443</v>
      </c>
      <c r="G354" s="225"/>
      <c r="H354" s="226" t="s">
        <v>1</v>
      </c>
      <c r="I354" s="228"/>
      <c r="J354" s="225"/>
      <c r="K354" s="225"/>
      <c r="L354" s="229"/>
      <c r="M354" s="230"/>
      <c r="N354" s="231"/>
      <c r="O354" s="231"/>
      <c r="P354" s="231"/>
      <c r="Q354" s="231"/>
      <c r="R354" s="231"/>
      <c r="S354" s="231"/>
      <c r="T354" s="232"/>
      <c r="AT354" s="233" t="s">
        <v>173</v>
      </c>
      <c r="AU354" s="233" t="s">
        <v>87</v>
      </c>
      <c r="AV354" s="15" t="s">
        <v>85</v>
      </c>
      <c r="AW354" s="15" t="s">
        <v>34</v>
      </c>
      <c r="AX354" s="15" t="s">
        <v>77</v>
      </c>
      <c r="AY354" s="233" t="s">
        <v>157</v>
      </c>
    </row>
    <row r="355" spans="1:65" s="13" customFormat="1" ht="10.15">
      <c r="B355" s="201"/>
      <c r="C355" s="202"/>
      <c r="D355" s="203" t="s">
        <v>173</v>
      </c>
      <c r="E355" s="204" t="s">
        <v>1</v>
      </c>
      <c r="F355" s="205" t="s">
        <v>454</v>
      </c>
      <c r="G355" s="202"/>
      <c r="H355" s="206">
        <v>157.80000000000001</v>
      </c>
      <c r="I355" s="207"/>
      <c r="J355" s="202"/>
      <c r="K355" s="202"/>
      <c r="L355" s="208"/>
      <c r="M355" s="209"/>
      <c r="N355" s="210"/>
      <c r="O355" s="210"/>
      <c r="P355" s="210"/>
      <c r="Q355" s="210"/>
      <c r="R355" s="210"/>
      <c r="S355" s="210"/>
      <c r="T355" s="211"/>
      <c r="AT355" s="212" t="s">
        <v>173</v>
      </c>
      <c r="AU355" s="212" t="s">
        <v>87</v>
      </c>
      <c r="AV355" s="13" t="s">
        <v>87</v>
      </c>
      <c r="AW355" s="13" t="s">
        <v>34</v>
      </c>
      <c r="AX355" s="13" t="s">
        <v>77</v>
      </c>
      <c r="AY355" s="212" t="s">
        <v>157</v>
      </c>
    </row>
    <row r="356" spans="1:65" s="15" customFormat="1" ht="10.15">
      <c r="B356" s="224"/>
      <c r="C356" s="225"/>
      <c r="D356" s="203" t="s">
        <v>173</v>
      </c>
      <c r="E356" s="226" t="s">
        <v>1</v>
      </c>
      <c r="F356" s="227" t="s">
        <v>445</v>
      </c>
      <c r="G356" s="225"/>
      <c r="H356" s="226" t="s">
        <v>1</v>
      </c>
      <c r="I356" s="228"/>
      <c r="J356" s="225"/>
      <c r="K356" s="225"/>
      <c r="L356" s="229"/>
      <c r="M356" s="230"/>
      <c r="N356" s="231"/>
      <c r="O356" s="231"/>
      <c r="P356" s="231"/>
      <c r="Q356" s="231"/>
      <c r="R356" s="231"/>
      <c r="S356" s="231"/>
      <c r="T356" s="232"/>
      <c r="AT356" s="233" t="s">
        <v>173</v>
      </c>
      <c r="AU356" s="233" t="s">
        <v>87</v>
      </c>
      <c r="AV356" s="15" t="s">
        <v>85</v>
      </c>
      <c r="AW356" s="15" t="s">
        <v>34</v>
      </c>
      <c r="AX356" s="15" t="s">
        <v>77</v>
      </c>
      <c r="AY356" s="233" t="s">
        <v>157</v>
      </c>
    </row>
    <row r="357" spans="1:65" s="13" customFormat="1" ht="10.15">
      <c r="B357" s="201"/>
      <c r="C357" s="202"/>
      <c r="D357" s="203" t="s">
        <v>173</v>
      </c>
      <c r="E357" s="204" t="s">
        <v>1</v>
      </c>
      <c r="F357" s="205" t="s">
        <v>455</v>
      </c>
      <c r="G357" s="202"/>
      <c r="H357" s="206">
        <v>8.76</v>
      </c>
      <c r="I357" s="207"/>
      <c r="J357" s="202"/>
      <c r="K357" s="202"/>
      <c r="L357" s="208"/>
      <c r="M357" s="209"/>
      <c r="N357" s="210"/>
      <c r="O357" s="210"/>
      <c r="P357" s="210"/>
      <c r="Q357" s="210"/>
      <c r="R357" s="210"/>
      <c r="S357" s="210"/>
      <c r="T357" s="211"/>
      <c r="AT357" s="212" t="s">
        <v>173</v>
      </c>
      <c r="AU357" s="212" t="s">
        <v>87</v>
      </c>
      <c r="AV357" s="13" t="s">
        <v>87</v>
      </c>
      <c r="AW357" s="13" t="s">
        <v>34</v>
      </c>
      <c r="AX357" s="13" t="s">
        <v>77</v>
      </c>
      <c r="AY357" s="212" t="s">
        <v>157</v>
      </c>
    </row>
    <row r="358" spans="1:65" s="15" customFormat="1" ht="10.15">
      <c r="B358" s="224"/>
      <c r="C358" s="225"/>
      <c r="D358" s="203" t="s">
        <v>173</v>
      </c>
      <c r="E358" s="226" t="s">
        <v>1</v>
      </c>
      <c r="F358" s="227" t="s">
        <v>447</v>
      </c>
      <c r="G358" s="225"/>
      <c r="H358" s="226" t="s">
        <v>1</v>
      </c>
      <c r="I358" s="228"/>
      <c r="J358" s="225"/>
      <c r="K358" s="225"/>
      <c r="L358" s="229"/>
      <c r="M358" s="230"/>
      <c r="N358" s="231"/>
      <c r="O358" s="231"/>
      <c r="P358" s="231"/>
      <c r="Q358" s="231"/>
      <c r="R358" s="231"/>
      <c r="S358" s="231"/>
      <c r="T358" s="232"/>
      <c r="AT358" s="233" t="s">
        <v>173</v>
      </c>
      <c r="AU358" s="233" t="s">
        <v>87</v>
      </c>
      <c r="AV358" s="15" t="s">
        <v>85</v>
      </c>
      <c r="AW358" s="15" t="s">
        <v>34</v>
      </c>
      <c r="AX358" s="15" t="s">
        <v>77</v>
      </c>
      <c r="AY358" s="233" t="s">
        <v>157</v>
      </c>
    </row>
    <row r="359" spans="1:65" s="13" customFormat="1" ht="10.15">
      <c r="B359" s="201"/>
      <c r="C359" s="202"/>
      <c r="D359" s="203" t="s">
        <v>173</v>
      </c>
      <c r="E359" s="204" t="s">
        <v>1</v>
      </c>
      <c r="F359" s="205" t="s">
        <v>456</v>
      </c>
      <c r="G359" s="202"/>
      <c r="H359" s="206">
        <v>8.1300000000000008</v>
      </c>
      <c r="I359" s="207"/>
      <c r="J359" s="202"/>
      <c r="K359" s="202"/>
      <c r="L359" s="208"/>
      <c r="M359" s="209"/>
      <c r="N359" s="210"/>
      <c r="O359" s="210"/>
      <c r="P359" s="210"/>
      <c r="Q359" s="210"/>
      <c r="R359" s="210"/>
      <c r="S359" s="210"/>
      <c r="T359" s="211"/>
      <c r="AT359" s="212" t="s">
        <v>173</v>
      </c>
      <c r="AU359" s="212" t="s">
        <v>87</v>
      </c>
      <c r="AV359" s="13" t="s">
        <v>87</v>
      </c>
      <c r="AW359" s="13" t="s">
        <v>34</v>
      </c>
      <c r="AX359" s="13" t="s">
        <v>77</v>
      </c>
      <c r="AY359" s="212" t="s">
        <v>157</v>
      </c>
    </row>
    <row r="360" spans="1:65" s="14" customFormat="1" ht="10.15">
      <c r="B360" s="213"/>
      <c r="C360" s="214"/>
      <c r="D360" s="203" t="s">
        <v>173</v>
      </c>
      <c r="E360" s="215" t="s">
        <v>1</v>
      </c>
      <c r="F360" s="216" t="s">
        <v>178</v>
      </c>
      <c r="G360" s="214"/>
      <c r="H360" s="217">
        <v>324.14999999999998</v>
      </c>
      <c r="I360" s="218"/>
      <c r="J360" s="214"/>
      <c r="K360" s="214"/>
      <c r="L360" s="219"/>
      <c r="M360" s="220"/>
      <c r="N360" s="221"/>
      <c r="O360" s="221"/>
      <c r="P360" s="221"/>
      <c r="Q360" s="221"/>
      <c r="R360" s="221"/>
      <c r="S360" s="221"/>
      <c r="T360" s="222"/>
      <c r="AT360" s="223" t="s">
        <v>173</v>
      </c>
      <c r="AU360" s="223" t="s">
        <v>87</v>
      </c>
      <c r="AV360" s="14" t="s">
        <v>163</v>
      </c>
      <c r="AW360" s="14" t="s">
        <v>4</v>
      </c>
      <c r="AX360" s="14" t="s">
        <v>85</v>
      </c>
      <c r="AY360" s="223" t="s">
        <v>157</v>
      </c>
    </row>
    <row r="361" spans="1:65" s="2" customFormat="1" ht="37.799999999999997" customHeight="1">
      <c r="A361" s="34"/>
      <c r="B361" s="35"/>
      <c r="C361" s="187" t="s">
        <v>457</v>
      </c>
      <c r="D361" s="187" t="s">
        <v>159</v>
      </c>
      <c r="E361" s="188" t="s">
        <v>458</v>
      </c>
      <c r="F361" s="189" t="s">
        <v>459</v>
      </c>
      <c r="G361" s="190" t="s">
        <v>171</v>
      </c>
      <c r="H361" s="191">
        <v>324.14999999999998</v>
      </c>
      <c r="I361" s="192"/>
      <c r="J361" s="193">
        <f>ROUND(I361*H361,2)</f>
        <v>0</v>
      </c>
      <c r="K361" s="194"/>
      <c r="L361" s="39"/>
      <c r="M361" s="195" t="s">
        <v>1</v>
      </c>
      <c r="N361" s="196" t="s">
        <v>42</v>
      </c>
      <c r="O361" s="71"/>
      <c r="P361" s="197">
        <f>O361*H361</f>
        <v>0</v>
      </c>
      <c r="Q361" s="197">
        <v>0</v>
      </c>
      <c r="R361" s="197">
        <f>Q361*H361</f>
        <v>0</v>
      </c>
      <c r="S361" s="197">
        <v>0</v>
      </c>
      <c r="T361" s="198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9" t="s">
        <v>163</v>
      </c>
      <c r="AT361" s="199" t="s">
        <v>159</v>
      </c>
      <c r="AU361" s="199" t="s">
        <v>87</v>
      </c>
      <c r="AY361" s="17" t="s">
        <v>157</v>
      </c>
      <c r="BE361" s="200">
        <f>IF(N361="základní",J361,0)</f>
        <v>0</v>
      </c>
      <c r="BF361" s="200">
        <f>IF(N361="snížená",J361,0)</f>
        <v>0</v>
      </c>
      <c r="BG361" s="200">
        <f>IF(N361="zákl. přenesená",J361,0)</f>
        <v>0</v>
      </c>
      <c r="BH361" s="200">
        <f>IF(N361="sníž. přenesená",J361,0)</f>
        <v>0</v>
      </c>
      <c r="BI361" s="200">
        <f>IF(N361="nulová",J361,0)</f>
        <v>0</v>
      </c>
      <c r="BJ361" s="17" t="s">
        <v>85</v>
      </c>
      <c r="BK361" s="200">
        <f>ROUND(I361*H361,2)</f>
        <v>0</v>
      </c>
      <c r="BL361" s="17" t="s">
        <v>163</v>
      </c>
      <c r="BM361" s="199" t="s">
        <v>460</v>
      </c>
    </row>
    <row r="362" spans="1:65" s="15" customFormat="1" ht="10.15">
      <c r="B362" s="224"/>
      <c r="C362" s="225"/>
      <c r="D362" s="203" t="s">
        <v>173</v>
      </c>
      <c r="E362" s="226" t="s">
        <v>1</v>
      </c>
      <c r="F362" s="227" t="s">
        <v>461</v>
      </c>
      <c r="G362" s="225"/>
      <c r="H362" s="226" t="s">
        <v>1</v>
      </c>
      <c r="I362" s="228"/>
      <c r="J362" s="225"/>
      <c r="K362" s="225"/>
      <c r="L362" s="229"/>
      <c r="M362" s="230"/>
      <c r="N362" s="231"/>
      <c r="O362" s="231"/>
      <c r="P362" s="231"/>
      <c r="Q362" s="231"/>
      <c r="R362" s="231"/>
      <c r="S362" s="231"/>
      <c r="T362" s="232"/>
      <c r="AT362" s="233" t="s">
        <v>173</v>
      </c>
      <c r="AU362" s="233" t="s">
        <v>87</v>
      </c>
      <c r="AV362" s="15" t="s">
        <v>85</v>
      </c>
      <c r="AW362" s="15" t="s">
        <v>34</v>
      </c>
      <c r="AX362" s="15" t="s">
        <v>77</v>
      </c>
      <c r="AY362" s="233" t="s">
        <v>157</v>
      </c>
    </row>
    <row r="363" spans="1:65" s="13" customFormat="1" ht="10.15">
      <c r="B363" s="201"/>
      <c r="C363" s="202"/>
      <c r="D363" s="203" t="s">
        <v>173</v>
      </c>
      <c r="E363" s="204" t="s">
        <v>1</v>
      </c>
      <c r="F363" s="205" t="s">
        <v>462</v>
      </c>
      <c r="G363" s="202"/>
      <c r="H363" s="206">
        <v>324.14999999999998</v>
      </c>
      <c r="I363" s="207"/>
      <c r="J363" s="202"/>
      <c r="K363" s="202"/>
      <c r="L363" s="208"/>
      <c r="M363" s="209"/>
      <c r="N363" s="210"/>
      <c r="O363" s="210"/>
      <c r="P363" s="210"/>
      <c r="Q363" s="210"/>
      <c r="R363" s="210"/>
      <c r="S363" s="210"/>
      <c r="T363" s="211"/>
      <c r="AT363" s="212" t="s">
        <v>173</v>
      </c>
      <c r="AU363" s="212" t="s">
        <v>87</v>
      </c>
      <c r="AV363" s="13" t="s">
        <v>87</v>
      </c>
      <c r="AW363" s="13" t="s">
        <v>34</v>
      </c>
      <c r="AX363" s="13" t="s">
        <v>77</v>
      </c>
      <c r="AY363" s="212" t="s">
        <v>157</v>
      </c>
    </row>
    <row r="364" spans="1:65" s="14" customFormat="1" ht="10.15">
      <c r="B364" s="213"/>
      <c r="C364" s="214"/>
      <c r="D364" s="203" t="s">
        <v>173</v>
      </c>
      <c r="E364" s="215" t="s">
        <v>1</v>
      </c>
      <c r="F364" s="216" t="s">
        <v>178</v>
      </c>
      <c r="G364" s="214"/>
      <c r="H364" s="217">
        <v>324.14999999999998</v>
      </c>
      <c r="I364" s="218"/>
      <c r="J364" s="214"/>
      <c r="K364" s="214"/>
      <c r="L364" s="219"/>
      <c r="M364" s="220"/>
      <c r="N364" s="221"/>
      <c r="O364" s="221"/>
      <c r="P364" s="221"/>
      <c r="Q364" s="221"/>
      <c r="R364" s="221"/>
      <c r="S364" s="221"/>
      <c r="T364" s="222"/>
      <c r="AT364" s="223" t="s">
        <v>173</v>
      </c>
      <c r="AU364" s="223" t="s">
        <v>87</v>
      </c>
      <c r="AV364" s="14" t="s">
        <v>163</v>
      </c>
      <c r="AW364" s="14" t="s">
        <v>4</v>
      </c>
      <c r="AX364" s="14" t="s">
        <v>85</v>
      </c>
      <c r="AY364" s="223" t="s">
        <v>157</v>
      </c>
    </row>
    <row r="365" spans="1:65" s="2" customFormat="1" ht="37.799999999999997" customHeight="1">
      <c r="A365" s="34"/>
      <c r="B365" s="35"/>
      <c r="C365" s="187" t="s">
        <v>463</v>
      </c>
      <c r="D365" s="187" t="s">
        <v>159</v>
      </c>
      <c r="E365" s="188" t="s">
        <v>464</v>
      </c>
      <c r="F365" s="189" t="s">
        <v>465</v>
      </c>
      <c r="G365" s="190" t="s">
        <v>171</v>
      </c>
      <c r="H365" s="191">
        <v>324.14999999999998</v>
      </c>
      <c r="I365" s="192"/>
      <c r="J365" s="193">
        <f>ROUND(I365*H365,2)</f>
        <v>0</v>
      </c>
      <c r="K365" s="194"/>
      <c r="L365" s="39"/>
      <c r="M365" s="195" t="s">
        <v>1</v>
      </c>
      <c r="N365" s="196" t="s">
        <v>42</v>
      </c>
      <c r="O365" s="71"/>
      <c r="P365" s="197">
        <f>O365*H365</f>
        <v>0</v>
      </c>
      <c r="Q365" s="197">
        <v>8.8000000000000003E-4</v>
      </c>
      <c r="R365" s="197">
        <f>Q365*H365</f>
        <v>0.28525200000000001</v>
      </c>
      <c r="S365" s="197">
        <v>0</v>
      </c>
      <c r="T365" s="198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9" t="s">
        <v>163</v>
      </c>
      <c r="AT365" s="199" t="s">
        <v>159</v>
      </c>
      <c r="AU365" s="199" t="s">
        <v>87</v>
      </c>
      <c r="AY365" s="17" t="s">
        <v>157</v>
      </c>
      <c r="BE365" s="200">
        <f>IF(N365="základní",J365,0)</f>
        <v>0</v>
      </c>
      <c r="BF365" s="200">
        <f>IF(N365="snížená",J365,0)</f>
        <v>0</v>
      </c>
      <c r="BG365" s="200">
        <f>IF(N365="zákl. přenesená",J365,0)</f>
        <v>0</v>
      </c>
      <c r="BH365" s="200">
        <f>IF(N365="sníž. přenesená",J365,0)</f>
        <v>0</v>
      </c>
      <c r="BI365" s="200">
        <f>IF(N365="nulová",J365,0)</f>
        <v>0</v>
      </c>
      <c r="BJ365" s="17" t="s">
        <v>85</v>
      </c>
      <c r="BK365" s="200">
        <f>ROUND(I365*H365,2)</f>
        <v>0</v>
      </c>
      <c r="BL365" s="17" t="s">
        <v>163</v>
      </c>
      <c r="BM365" s="199" t="s">
        <v>466</v>
      </c>
    </row>
    <row r="366" spans="1:65" s="15" customFormat="1" ht="10.15">
      <c r="B366" s="224"/>
      <c r="C366" s="225"/>
      <c r="D366" s="203" t="s">
        <v>173</v>
      </c>
      <c r="E366" s="226" t="s">
        <v>1</v>
      </c>
      <c r="F366" s="227" t="s">
        <v>441</v>
      </c>
      <c r="G366" s="225"/>
      <c r="H366" s="226" t="s">
        <v>1</v>
      </c>
      <c r="I366" s="228"/>
      <c r="J366" s="225"/>
      <c r="K366" s="225"/>
      <c r="L366" s="229"/>
      <c r="M366" s="230"/>
      <c r="N366" s="231"/>
      <c r="O366" s="231"/>
      <c r="P366" s="231"/>
      <c r="Q366" s="231"/>
      <c r="R366" s="231"/>
      <c r="S366" s="231"/>
      <c r="T366" s="232"/>
      <c r="AT366" s="233" t="s">
        <v>173</v>
      </c>
      <c r="AU366" s="233" t="s">
        <v>87</v>
      </c>
      <c r="AV366" s="15" t="s">
        <v>85</v>
      </c>
      <c r="AW366" s="15" t="s">
        <v>34</v>
      </c>
      <c r="AX366" s="15" t="s">
        <v>77</v>
      </c>
      <c r="AY366" s="233" t="s">
        <v>157</v>
      </c>
    </row>
    <row r="367" spans="1:65" s="13" customFormat="1" ht="10.15">
      <c r="B367" s="201"/>
      <c r="C367" s="202"/>
      <c r="D367" s="203" t="s">
        <v>173</v>
      </c>
      <c r="E367" s="204" t="s">
        <v>1</v>
      </c>
      <c r="F367" s="205" t="s">
        <v>453</v>
      </c>
      <c r="G367" s="202"/>
      <c r="H367" s="206">
        <v>149.46</v>
      </c>
      <c r="I367" s="207"/>
      <c r="J367" s="202"/>
      <c r="K367" s="202"/>
      <c r="L367" s="208"/>
      <c r="M367" s="209"/>
      <c r="N367" s="210"/>
      <c r="O367" s="210"/>
      <c r="P367" s="210"/>
      <c r="Q367" s="210"/>
      <c r="R367" s="210"/>
      <c r="S367" s="210"/>
      <c r="T367" s="211"/>
      <c r="AT367" s="212" t="s">
        <v>173</v>
      </c>
      <c r="AU367" s="212" t="s">
        <v>87</v>
      </c>
      <c r="AV367" s="13" t="s">
        <v>87</v>
      </c>
      <c r="AW367" s="13" t="s">
        <v>34</v>
      </c>
      <c r="AX367" s="13" t="s">
        <v>77</v>
      </c>
      <c r="AY367" s="212" t="s">
        <v>157</v>
      </c>
    </row>
    <row r="368" spans="1:65" s="15" customFormat="1" ht="10.15">
      <c r="B368" s="224"/>
      <c r="C368" s="225"/>
      <c r="D368" s="203" t="s">
        <v>173</v>
      </c>
      <c r="E368" s="226" t="s">
        <v>1</v>
      </c>
      <c r="F368" s="227" t="s">
        <v>443</v>
      </c>
      <c r="G368" s="225"/>
      <c r="H368" s="226" t="s">
        <v>1</v>
      </c>
      <c r="I368" s="228"/>
      <c r="J368" s="225"/>
      <c r="K368" s="225"/>
      <c r="L368" s="229"/>
      <c r="M368" s="230"/>
      <c r="N368" s="231"/>
      <c r="O368" s="231"/>
      <c r="P368" s="231"/>
      <c r="Q368" s="231"/>
      <c r="R368" s="231"/>
      <c r="S368" s="231"/>
      <c r="T368" s="232"/>
      <c r="AT368" s="233" t="s">
        <v>173</v>
      </c>
      <c r="AU368" s="233" t="s">
        <v>87</v>
      </c>
      <c r="AV368" s="15" t="s">
        <v>85</v>
      </c>
      <c r="AW368" s="15" t="s">
        <v>34</v>
      </c>
      <c r="AX368" s="15" t="s">
        <v>77</v>
      </c>
      <c r="AY368" s="233" t="s">
        <v>157</v>
      </c>
    </row>
    <row r="369" spans="1:65" s="13" customFormat="1" ht="10.15">
      <c r="B369" s="201"/>
      <c r="C369" s="202"/>
      <c r="D369" s="203" t="s">
        <v>173</v>
      </c>
      <c r="E369" s="204" t="s">
        <v>1</v>
      </c>
      <c r="F369" s="205" t="s">
        <v>454</v>
      </c>
      <c r="G369" s="202"/>
      <c r="H369" s="206">
        <v>157.80000000000001</v>
      </c>
      <c r="I369" s="207"/>
      <c r="J369" s="202"/>
      <c r="K369" s="202"/>
      <c r="L369" s="208"/>
      <c r="M369" s="209"/>
      <c r="N369" s="210"/>
      <c r="O369" s="210"/>
      <c r="P369" s="210"/>
      <c r="Q369" s="210"/>
      <c r="R369" s="210"/>
      <c r="S369" s="210"/>
      <c r="T369" s="211"/>
      <c r="AT369" s="212" t="s">
        <v>173</v>
      </c>
      <c r="AU369" s="212" t="s">
        <v>87</v>
      </c>
      <c r="AV369" s="13" t="s">
        <v>87</v>
      </c>
      <c r="AW369" s="13" t="s">
        <v>34</v>
      </c>
      <c r="AX369" s="13" t="s">
        <v>77</v>
      </c>
      <c r="AY369" s="212" t="s">
        <v>157</v>
      </c>
    </row>
    <row r="370" spans="1:65" s="15" customFormat="1" ht="10.15">
      <c r="B370" s="224"/>
      <c r="C370" s="225"/>
      <c r="D370" s="203" t="s">
        <v>173</v>
      </c>
      <c r="E370" s="226" t="s">
        <v>1</v>
      </c>
      <c r="F370" s="227" t="s">
        <v>445</v>
      </c>
      <c r="G370" s="225"/>
      <c r="H370" s="226" t="s">
        <v>1</v>
      </c>
      <c r="I370" s="228"/>
      <c r="J370" s="225"/>
      <c r="K370" s="225"/>
      <c r="L370" s="229"/>
      <c r="M370" s="230"/>
      <c r="N370" s="231"/>
      <c r="O370" s="231"/>
      <c r="P370" s="231"/>
      <c r="Q370" s="231"/>
      <c r="R370" s="231"/>
      <c r="S370" s="231"/>
      <c r="T370" s="232"/>
      <c r="AT370" s="233" t="s">
        <v>173</v>
      </c>
      <c r="AU370" s="233" t="s">
        <v>87</v>
      </c>
      <c r="AV370" s="15" t="s">
        <v>85</v>
      </c>
      <c r="AW370" s="15" t="s">
        <v>34</v>
      </c>
      <c r="AX370" s="15" t="s">
        <v>77</v>
      </c>
      <c r="AY370" s="233" t="s">
        <v>157</v>
      </c>
    </row>
    <row r="371" spans="1:65" s="13" customFormat="1" ht="10.15">
      <c r="B371" s="201"/>
      <c r="C371" s="202"/>
      <c r="D371" s="203" t="s">
        <v>173</v>
      </c>
      <c r="E371" s="204" t="s">
        <v>1</v>
      </c>
      <c r="F371" s="205" t="s">
        <v>455</v>
      </c>
      <c r="G371" s="202"/>
      <c r="H371" s="206">
        <v>8.76</v>
      </c>
      <c r="I371" s="207"/>
      <c r="J371" s="202"/>
      <c r="K371" s="202"/>
      <c r="L371" s="208"/>
      <c r="M371" s="209"/>
      <c r="N371" s="210"/>
      <c r="O371" s="210"/>
      <c r="P371" s="210"/>
      <c r="Q371" s="210"/>
      <c r="R371" s="210"/>
      <c r="S371" s="210"/>
      <c r="T371" s="211"/>
      <c r="AT371" s="212" t="s">
        <v>173</v>
      </c>
      <c r="AU371" s="212" t="s">
        <v>87</v>
      </c>
      <c r="AV371" s="13" t="s">
        <v>87</v>
      </c>
      <c r="AW371" s="13" t="s">
        <v>34</v>
      </c>
      <c r="AX371" s="13" t="s">
        <v>77</v>
      </c>
      <c r="AY371" s="212" t="s">
        <v>157</v>
      </c>
    </row>
    <row r="372" spans="1:65" s="15" customFormat="1" ht="10.15">
      <c r="B372" s="224"/>
      <c r="C372" s="225"/>
      <c r="D372" s="203" t="s">
        <v>173</v>
      </c>
      <c r="E372" s="226" t="s">
        <v>1</v>
      </c>
      <c r="F372" s="227" t="s">
        <v>447</v>
      </c>
      <c r="G372" s="225"/>
      <c r="H372" s="226" t="s">
        <v>1</v>
      </c>
      <c r="I372" s="228"/>
      <c r="J372" s="225"/>
      <c r="K372" s="225"/>
      <c r="L372" s="229"/>
      <c r="M372" s="230"/>
      <c r="N372" s="231"/>
      <c r="O372" s="231"/>
      <c r="P372" s="231"/>
      <c r="Q372" s="231"/>
      <c r="R372" s="231"/>
      <c r="S372" s="231"/>
      <c r="T372" s="232"/>
      <c r="AT372" s="233" t="s">
        <v>173</v>
      </c>
      <c r="AU372" s="233" t="s">
        <v>87</v>
      </c>
      <c r="AV372" s="15" t="s">
        <v>85</v>
      </c>
      <c r="AW372" s="15" t="s">
        <v>34</v>
      </c>
      <c r="AX372" s="15" t="s">
        <v>77</v>
      </c>
      <c r="AY372" s="233" t="s">
        <v>157</v>
      </c>
    </row>
    <row r="373" spans="1:65" s="13" customFormat="1" ht="10.15">
      <c r="B373" s="201"/>
      <c r="C373" s="202"/>
      <c r="D373" s="203" t="s">
        <v>173</v>
      </c>
      <c r="E373" s="204" t="s">
        <v>1</v>
      </c>
      <c r="F373" s="205" t="s">
        <v>456</v>
      </c>
      <c r="G373" s="202"/>
      <c r="H373" s="206">
        <v>8.1300000000000008</v>
      </c>
      <c r="I373" s="207"/>
      <c r="J373" s="202"/>
      <c r="K373" s="202"/>
      <c r="L373" s="208"/>
      <c r="M373" s="209"/>
      <c r="N373" s="210"/>
      <c r="O373" s="210"/>
      <c r="P373" s="210"/>
      <c r="Q373" s="210"/>
      <c r="R373" s="210"/>
      <c r="S373" s="210"/>
      <c r="T373" s="211"/>
      <c r="AT373" s="212" t="s">
        <v>173</v>
      </c>
      <c r="AU373" s="212" t="s">
        <v>87</v>
      </c>
      <c r="AV373" s="13" t="s">
        <v>87</v>
      </c>
      <c r="AW373" s="13" t="s">
        <v>34</v>
      </c>
      <c r="AX373" s="13" t="s">
        <v>77</v>
      </c>
      <c r="AY373" s="212" t="s">
        <v>157</v>
      </c>
    </row>
    <row r="374" spans="1:65" s="14" customFormat="1" ht="10.15">
      <c r="B374" s="213"/>
      <c r="C374" s="214"/>
      <c r="D374" s="203" t="s">
        <v>173</v>
      </c>
      <c r="E374" s="215" t="s">
        <v>1</v>
      </c>
      <c r="F374" s="216" t="s">
        <v>178</v>
      </c>
      <c r="G374" s="214"/>
      <c r="H374" s="217">
        <v>324.14999999999998</v>
      </c>
      <c r="I374" s="218"/>
      <c r="J374" s="214"/>
      <c r="K374" s="214"/>
      <c r="L374" s="219"/>
      <c r="M374" s="220"/>
      <c r="N374" s="221"/>
      <c r="O374" s="221"/>
      <c r="P374" s="221"/>
      <c r="Q374" s="221"/>
      <c r="R374" s="221"/>
      <c r="S374" s="221"/>
      <c r="T374" s="222"/>
      <c r="AT374" s="223" t="s">
        <v>173</v>
      </c>
      <c r="AU374" s="223" t="s">
        <v>87</v>
      </c>
      <c r="AV374" s="14" t="s">
        <v>163</v>
      </c>
      <c r="AW374" s="14" t="s">
        <v>4</v>
      </c>
      <c r="AX374" s="14" t="s">
        <v>85</v>
      </c>
      <c r="AY374" s="223" t="s">
        <v>157</v>
      </c>
    </row>
    <row r="375" spans="1:65" s="2" customFormat="1" ht="37.799999999999997" customHeight="1">
      <c r="A375" s="34"/>
      <c r="B375" s="35"/>
      <c r="C375" s="187" t="s">
        <v>467</v>
      </c>
      <c r="D375" s="187" t="s">
        <v>159</v>
      </c>
      <c r="E375" s="188" t="s">
        <v>468</v>
      </c>
      <c r="F375" s="189" t="s">
        <v>469</v>
      </c>
      <c r="G375" s="190" t="s">
        <v>171</v>
      </c>
      <c r="H375" s="191">
        <v>324.14999999999998</v>
      </c>
      <c r="I375" s="192"/>
      <c r="J375" s="193">
        <f>ROUND(I375*H375,2)</f>
        <v>0</v>
      </c>
      <c r="K375" s="194"/>
      <c r="L375" s="39"/>
      <c r="M375" s="195" t="s">
        <v>1</v>
      </c>
      <c r="N375" s="196" t="s">
        <v>42</v>
      </c>
      <c r="O375" s="71"/>
      <c r="P375" s="197">
        <f>O375*H375</f>
        <v>0</v>
      </c>
      <c r="Q375" s="197">
        <v>0</v>
      </c>
      <c r="R375" s="197">
        <f>Q375*H375</f>
        <v>0</v>
      </c>
      <c r="S375" s="197">
        <v>0</v>
      </c>
      <c r="T375" s="198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9" t="s">
        <v>163</v>
      </c>
      <c r="AT375" s="199" t="s">
        <v>159</v>
      </c>
      <c r="AU375" s="199" t="s">
        <v>87</v>
      </c>
      <c r="AY375" s="17" t="s">
        <v>157</v>
      </c>
      <c r="BE375" s="200">
        <f>IF(N375="základní",J375,0)</f>
        <v>0</v>
      </c>
      <c r="BF375" s="200">
        <f>IF(N375="snížená",J375,0)</f>
        <v>0</v>
      </c>
      <c r="BG375" s="200">
        <f>IF(N375="zákl. přenesená",J375,0)</f>
        <v>0</v>
      </c>
      <c r="BH375" s="200">
        <f>IF(N375="sníž. přenesená",J375,0)</f>
        <v>0</v>
      </c>
      <c r="BI375" s="200">
        <f>IF(N375="nulová",J375,0)</f>
        <v>0</v>
      </c>
      <c r="BJ375" s="17" t="s">
        <v>85</v>
      </c>
      <c r="BK375" s="200">
        <f>ROUND(I375*H375,2)</f>
        <v>0</v>
      </c>
      <c r="BL375" s="17" t="s">
        <v>163</v>
      </c>
      <c r="BM375" s="199" t="s">
        <v>470</v>
      </c>
    </row>
    <row r="376" spans="1:65" s="15" customFormat="1" ht="10.15">
      <c r="B376" s="224"/>
      <c r="C376" s="225"/>
      <c r="D376" s="203" t="s">
        <v>173</v>
      </c>
      <c r="E376" s="226" t="s">
        <v>1</v>
      </c>
      <c r="F376" s="227" t="s">
        <v>461</v>
      </c>
      <c r="G376" s="225"/>
      <c r="H376" s="226" t="s">
        <v>1</v>
      </c>
      <c r="I376" s="228"/>
      <c r="J376" s="225"/>
      <c r="K376" s="225"/>
      <c r="L376" s="229"/>
      <c r="M376" s="230"/>
      <c r="N376" s="231"/>
      <c r="O376" s="231"/>
      <c r="P376" s="231"/>
      <c r="Q376" s="231"/>
      <c r="R376" s="231"/>
      <c r="S376" s="231"/>
      <c r="T376" s="232"/>
      <c r="AT376" s="233" t="s">
        <v>173</v>
      </c>
      <c r="AU376" s="233" t="s">
        <v>87</v>
      </c>
      <c r="AV376" s="15" t="s">
        <v>85</v>
      </c>
      <c r="AW376" s="15" t="s">
        <v>34</v>
      </c>
      <c r="AX376" s="15" t="s">
        <v>77</v>
      </c>
      <c r="AY376" s="233" t="s">
        <v>157</v>
      </c>
    </row>
    <row r="377" spans="1:65" s="13" customFormat="1" ht="10.15">
      <c r="B377" s="201"/>
      <c r="C377" s="202"/>
      <c r="D377" s="203" t="s">
        <v>173</v>
      </c>
      <c r="E377" s="204" t="s">
        <v>1</v>
      </c>
      <c r="F377" s="205" t="s">
        <v>471</v>
      </c>
      <c r="G377" s="202"/>
      <c r="H377" s="206">
        <v>324.14999999999998</v>
      </c>
      <c r="I377" s="207"/>
      <c r="J377" s="202"/>
      <c r="K377" s="202"/>
      <c r="L377" s="208"/>
      <c r="M377" s="209"/>
      <c r="N377" s="210"/>
      <c r="O377" s="210"/>
      <c r="P377" s="210"/>
      <c r="Q377" s="210"/>
      <c r="R377" s="210"/>
      <c r="S377" s="210"/>
      <c r="T377" s="211"/>
      <c r="AT377" s="212" t="s">
        <v>173</v>
      </c>
      <c r="AU377" s="212" t="s">
        <v>87</v>
      </c>
      <c r="AV377" s="13" t="s">
        <v>87</v>
      </c>
      <c r="AW377" s="13" t="s">
        <v>34</v>
      </c>
      <c r="AX377" s="13" t="s">
        <v>77</v>
      </c>
      <c r="AY377" s="212" t="s">
        <v>157</v>
      </c>
    </row>
    <row r="378" spans="1:65" s="14" customFormat="1" ht="10.15">
      <c r="B378" s="213"/>
      <c r="C378" s="214"/>
      <c r="D378" s="203" t="s">
        <v>173</v>
      </c>
      <c r="E378" s="215" t="s">
        <v>1</v>
      </c>
      <c r="F378" s="216" t="s">
        <v>178</v>
      </c>
      <c r="G378" s="214"/>
      <c r="H378" s="217">
        <v>324.14999999999998</v>
      </c>
      <c r="I378" s="218"/>
      <c r="J378" s="214"/>
      <c r="K378" s="214"/>
      <c r="L378" s="219"/>
      <c r="M378" s="220"/>
      <c r="N378" s="221"/>
      <c r="O378" s="221"/>
      <c r="P378" s="221"/>
      <c r="Q378" s="221"/>
      <c r="R378" s="221"/>
      <c r="S378" s="221"/>
      <c r="T378" s="222"/>
      <c r="AT378" s="223" t="s">
        <v>173</v>
      </c>
      <c r="AU378" s="223" t="s">
        <v>87</v>
      </c>
      <c r="AV378" s="14" t="s">
        <v>163</v>
      </c>
      <c r="AW378" s="14" t="s">
        <v>4</v>
      </c>
      <c r="AX378" s="14" t="s">
        <v>85</v>
      </c>
      <c r="AY378" s="223" t="s">
        <v>157</v>
      </c>
    </row>
    <row r="379" spans="1:65" s="2" customFormat="1" ht="66.75" customHeight="1">
      <c r="A379" s="34"/>
      <c r="B379" s="35"/>
      <c r="C379" s="187" t="s">
        <v>472</v>
      </c>
      <c r="D379" s="187" t="s">
        <v>159</v>
      </c>
      <c r="E379" s="188" t="s">
        <v>473</v>
      </c>
      <c r="F379" s="189" t="s">
        <v>474</v>
      </c>
      <c r="G379" s="190" t="s">
        <v>218</v>
      </c>
      <c r="H379" s="191">
        <v>10.961</v>
      </c>
      <c r="I379" s="192"/>
      <c r="J379" s="193">
        <f>ROUND(I379*H379,2)</f>
        <v>0</v>
      </c>
      <c r="K379" s="194"/>
      <c r="L379" s="39"/>
      <c r="M379" s="195" t="s">
        <v>1</v>
      </c>
      <c r="N379" s="196" t="s">
        <v>42</v>
      </c>
      <c r="O379" s="71"/>
      <c r="P379" s="197">
        <f>O379*H379</f>
        <v>0</v>
      </c>
      <c r="Q379" s="197">
        <v>1.05555</v>
      </c>
      <c r="R379" s="197">
        <f>Q379*H379</f>
        <v>11.56988355</v>
      </c>
      <c r="S379" s="197">
        <v>0</v>
      </c>
      <c r="T379" s="198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9" t="s">
        <v>163</v>
      </c>
      <c r="AT379" s="199" t="s">
        <v>159</v>
      </c>
      <c r="AU379" s="199" t="s">
        <v>87</v>
      </c>
      <c r="AY379" s="17" t="s">
        <v>157</v>
      </c>
      <c r="BE379" s="200">
        <f>IF(N379="základní",J379,0)</f>
        <v>0</v>
      </c>
      <c r="BF379" s="200">
        <f>IF(N379="snížená",J379,0)</f>
        <v>0</v>
      </c>
      <c r="BG379" s="200">
        <f>IF(N379="zákl. přenesená",J379,0)</f>
        <v>0</v>
      </c>
      <c r="BH379" s="200">
        <f>IF(N379="sníž. přenesená",J379,0)</f>
        <v>0</v>
      </c>
      <c r="BI379" s="200">
        <f>IF(N379="nulová",J379,0)</f>
        <v>0</v>
      </c>
      <c r="BJ379" s="17" t="s">
        <v>85</v>
      </c>
      <c r="BK379" s="200">
        <f>ROUND(I379*H379,2)</f>
        <v>0</v>
      </c>
      <c r="BL379" s="17" t="s">
        <v>163</v>
      </c>
      <c r="BM379" s="199" t="s">
        <v>475</v>
      </c>
    </row>
    <row r="380" spans="1:65" s="15" customFormat="1" ht="10.15">
      <c r="B380" s="224"/>
      <c r="C380" s="225"/>
      <c r="D380" s="203" t="s">
        <v>173</v>
      </c>
      <c r="E380" s="226" t="s">
        <v>1</v>
      </c>
      <c r="F380" s="227" t="s">
        <v>441</v>
      </c>
      <c r="G380" s="225"/>
      <c r="H380" s="226" t="s">
        <v>1</v>
      </c>
      <c r="I380" s="228"/>
      <c r="J380" s="225"/>
      <c r="K380" s="225"/>
      <c r="L380" s="229"/>
      <c r="M380" s="230"/>
      <c r="N380" s="231"/>
      <c r="O380" s="231"/>
      <c r="P380" s="231"/>
      <c r="Q380" s="231"/>
      <c r="R380" s="231"/>
      <c r="S380" s="231"/>
      <c r="T380" s="232"/>
      <c r="AT380" s="233" t="s">
        <v>173</v>
      </c>
      <c r="AU380" s="233" t="s">
        <v>87</v>
      </c>
      <c r="AV380" s="15" t="s">
        <v>85</v>
      </c>
      <c r="AW380" s="15" t="s">
        <v>34</v>
      </c>
      <c r="AX380" s="15" t="s">
        <v>77</v>
      </c>
      <c r="AY380" s="233" t="s">
        <v>157</v>
      </c>
    </row>
    <row r="381" spans="1:65" s="13" customFormat="1" ht="10.15">
      <c r="B381" s="201"/>
      <c r="C381" s="202"/>
      <c r="D381" s="203" t="s">
        <v>173</v>
      </c>
      <c r="E381" s="204" t="s">
        <v>1</v>
      </c>
      <c r="F381" s="205" t="s">
        <v>476</v>
      </c>
      <c r="G381" s="202"/>
      <c r="H381" s="206">
        <v>5.1239999999999997</v>
      </c>
      <c r="I381" s="207"/>
      <c r="J381" s="202"/>
      <c r="K381" s="202"/>
      <c r="L381" s="208"/>
      <c r="M381" s="209"/>
      <c r="N381" s="210"/>
      <c r="O381" s="210"/>
      <c r="P381" s="210"/>
      <c r="Q381" s="210"/>
      <c r="R381" s="210"/>
      <c r="S381" s="210"/>
      <c r="T381" s="211"/>
      <c r="AT381" s="212" t="s">
        <v>173</v>
      </c>
      <c r="AU381" s="212" t="s">
        <v>87</v>
      </c>
      <c r="AV381" s="13" t="s">
        <v>87</v>
      </c>
      <c r="AW381" s="13" t="s">
        <v>34</v>
      </c>
      <c r="AX381" s="13" t="s">
        <v>77</v>
      </c>
      <c r="AY381" s="212" t="s">
        <v>157</v>
      </c>
    </row>
    <row r="382" spans="1:65" s="15" customFormat="1" ht="10.15">
      <c r="B382" s="224"/>
      <c r="C382" s="225"/>
      <c r="D382" s="203" t="s">
        <v>173</v>
      </c>
      <c r="E382" s="226" t="s">
        <v>1</v>
      </c>
      <c r="F382" s="227" t="s">
        <v>443</v>
      </c>
      <c r="G382" s="225"/>
      <c r="H382" s="226" t="s">
        <v>1</v>
      </c>
      <c r="I382" s="228"/>
      <c r="J382" s="225"/>
      <c r="K382" s="225"/>
      <c r="L382" s="229"/>
      <c r="M382" s="230"/>
      <c r="N382" s="231"/>
      <c r="O382" s="231"/>
      <c r="P382" s="231"/>
      <c r="Q382" s="231"/>
      <c r="R382" s="231"/>
      <c r="S382" s="231"/>
      <c r="T382" s="232"/>
      <c r="AT382" s="233" t="s">
        <v>173</v>
      </c>
      <c r="AU382" s="233" t="s">
        <v>87</v>
      </c>
      <c r="AV382" s="15" t="s">
        <v>85</v>
      </c>
      <c r="AW382" s="15" t="s">
        <v>34</v>
      </c>
      <c r="AX382" s="15" t="s">
        <v>77</v>
      </c>
      <c r="AY382" s="233" t="s">
        <v>157</v>
      </c>
    </row>
    <row r="383" spans="1:65" s="13" customFormat="1" ht="10.15">
      <c r="B383" s="201"/>
      <c r="C383" s="202"/>
      <c r="D383" s="203" t="s">
        <v>173</v>
      </c>
      <c r="E383" s="204" t="s">
        <v>1</v>
      </c>
      <c r="F383" s="205" t="s">
        <v>477</v>
      </c>
      <c r="G383" s="202"/>
      <c r="H383" s="206">
        <v>5.2640000000000002</v>
      </c>
      <c r="I383" s="207"/>
      <c r="J383" s="202"/>
      <c r="K383" s="202"/>
      <c r="L383" s="208"/>
      <c r="M383" s="209"/>
      <c r="N383" s="210"/>
      <c r="O383" s="210"/>
      <c r="P383" s="210"/>
      <c r="Q383" s="210"/>
      <c r="R383" s="210"/>
      <c r="S383" s="210"/>
      <c r="T383" s="211"/>
      <c r="AT383" s="212" t="s">
        <v>173</v>
      </c>
      <c r="AU383" s="212" t="s">
        <v>87</v>
      </c>
      <c r="AV383" s="13" t="s">
        <v>87</v>
      </c>
      <c r="AW383" s="13" t="s">
        <v>34</v>
      </c>
      <c r="AX383" s="13" t="s">
        <v>77</v>
      </c>
      <c r="AY383" s="212" t="s">
        <v>157</v>
      </c>
    </row>
    <row r="384" spans="1:65" s="15" customFormat="1" ht="10.15">
      <c r="B384" s="224"/>
      <c r="C384" s="225"/>
      <c r="D384" s="203" t="s">
        <v>173</v>
      </c>
      <c r="E384" s="226" t="s">
        <v>1</v>
      </c>
      <c r="F384" s="227" t="s">
        <v>445</v>
      </c>
      <c r="G384" s="225"/>
      <c r="H384" s="226" t="s">
        <v>1</v>
      </c>
      <c r="I384" s="228"/>
      <c r="J384" s="225"/>
      <c r="K384" s="225"/>
      <c r="L384" s="229"/>
      <c r="M384" s="230"/>
      <c r="N384" s="231"/>
      <c r="O384" s="231"/>
      <c r="P384" s="231"/>
      <c r="Q384" s="231"/>
      <c r="R384" s="231"/>
      <c r="S384" s="231"/>
      <c r="T384" s="232"/>
      <c r="AT384" s="233" t="s">
        <v>173</v>
      </c>
      <c r="AU384" s="233" t="s">
        <v>87</v>
      </c>
      <c r="AV384" s="15" t="s">
        <v>85</v>
      </c>
      <c r="AW384" s="15" t="s">
        <v>34</v>
      </c>
      <c r="AX384" s="15" t="s">
        <v>77</v>
      </c>
      <c r="AY384" s="233" t="s">
        <v>157</v>
      </c>
    </row>
    <row r="385" spans="1:65" s="13" customFormat="1" ht="10.15">
      <c r="B385" s="201"/>
      <c r="C385" s="202"/>
      <c r="D385" s="203" t="s">
        <v>173</v>
      </c>
      <c r="E385" s="204" t="s">
        <v>1</v>
      </c>
      <c r="F385" s="205" t="s">
        <v>478</v>
      </c>
      <c r="G385" s="202"/>
      <c r="H385" s="206">
        <v>0.36499999999999999</v>
      </c>
      <c r="I385" s="207"/>
      <c r="J385" s="202"/>
      <c r="K385" s="202"/>
      <c r="L385" s="208"/>
      <c r="M385" s="209"/>
      <c r="N385" s="210"/>
      <c r="O385" s="210"/>
      <c r="P385" s="210"/>
      <c r="Q385" s="210"/>
      <c r="R385" s="210"/>
      <c r="S385" s="210"/>
      <c r="T385" s="211"/>
      <c r="AT385" s="212" t="s">
        <v>173</v>
      </c>
      <c r="AU385" s="212" t="s">
        <v>87</v>
      </c>
      <c r="AV385" s="13" t="s">
        <v>87</v>
      </c>
      <c r="AW385" s="13" t="s">
        <v>34</v>
      </c>
      <c r="AX385" s="13" t="s">
        <v>77</v>
      </c>
      <c r="AY385" s="212" t="s">
        <v>157</v>
      </c>
    </row>
    <row r="386" spans="1:65" s="15" customFormat="1" ht="10.15">
      <c r="B386" s="224"/>
      <c r="C386" s="225"/>
      <c r="D386" s="203" t="s">
        <v>173</v>
      </c>
      <c r="E386" s="226" t="s">
        <v>1</v>
      </c>
      <c r="F386" s="227" t="s">
        <v>447</v>
      </c>
      <c r="G386" s="225"/>
      <c r="H386" s="226" t="s">
        <v>1</v>
      </c>
      <c r="I386" s="228"/>
      <c r="J386" s="225"/>
      <c r="K386" s="225"/>
      <c r="L386" s="229"/>
      <c r="M386" s="230"/>
      <c r="N386" s="231"/>
      <c r="O386" s="231"/>
      <c r="P386" s="231"/>
      <c r="Q386" s="231"/>
      <c r="R386" s="231"/>
      <c r="S386" s="231"/>
      <c r="T386" s="232"/>
      <c r="AT386" s="233" t="s">
        <v>173</v>
      </c>
      <c r="AU386" s="233" t="s">
        <v>87</v>
      </c>
      <c r="AV386" s="15" t="s">
        <v>85</v>
      </c>
      <c r="AW386" s="15" t="s">
        <v>34</v>
      </c>
      <c r="AX386" s="15" t="s">
        <v>77</v>
      </c>
      <c r="AY386" s="233" t="s">
        <v>157</v>
      </c>
    </row>
    <row r="387" spans="1:65" s="13" customFormat="1" ht="10.15">
      <c r="B387" s="201"/>
      <c r="C387" s="202"/>
      <c r="D387" s="203" t="s">
        <v>173</v>
      </c>
      <c r="E387" s="204" t="s">
        <v>1</v>
      </c>
      <c r="F387" s="205" t="s">
        <v>479</v>
      </c>
      <c r="G387" s="202"/>
      <c r="H387" s="206">
        <v>0.20799999999999999</v>
      </c>
      <c r="I387" s="207"/>
      <c r="J387" s="202"/>
      <c r="K387" s="202"/>
      <c r="L387" s="208"/>
      <c r="M387" s="209"/>
      <c r="N387" s="210"/>
      <c r="O387" s="210"/>
      <c r="P387" s="210"/>
      <c r="Q387" s="210"/>
      <c r="R387" s="210"/>
      <c r="S387" s="210"/>
      <c r="T387" s="211"/>
      <c r="AT387" s="212" t="s">
        <v>173</v>
      </c>
      <c r="AU387" s="212" t="s">
        <v>87</v>
      </c>
      <c r="AV387" s="13" t="s">
        <v>87</v>
      </c>
      <c r="AW387" s="13" t="s">
        <v>34</v>
      </c>
      <c r="AX387" s="13" t="s">
        <v>77</v>
      </c>
      <c r="AY387" s="212" t="s">
        <v>157</v>
      </c>
    </row>
    <row r="388" spans="1:65" s="14" customFormat="1" ht="10.15">
      <c r="B388" s="213"/>
      <c r="C388" s="214"/>
      <c r="D388" s="203" t="s">
        <v>173</v>
      </c>
      <c r="E388" s="215" t="s">
        <v>1</v>
      </c>
      <c r="F388" s="216" t="s">
        <v>178</v>
      </c>
      <c r="G388" s="214"/>
      <c r="H388" s="217">
        <v>10.961</v>
      </c>
      <c r="I388" s="218"/>
      <c r="J388" s="214"/>
      <c r="K388" s="214"/>
      <c r="L388" s="219"/>
      <c r="M388" s="220"/>
      <c r="N388" s="221"/>
      <c r="O388" s="221"/>
      <c r="P388" s="221"/>
      <c r="Q388" s="221"/>
      <c r="R388" s="221"/>
      <c r="S388" s="221"/>
      <c r="T388" s="222"/>
      <c r="AT388" s="223" t="s">
        <v>173</v>
      </c>
      <c r="AU388" s="223" t="s">
        <v>87</v>
      </c>
      <c r="AV388" s="14" t="s">
        <v>163</v>
      </c>
      <c r="AW388" s="14" t="s">
        <v>4</v>
      </c>
      <c r="AX388" s="14" t="s">
        <v>85</v>
      </c>
      <c r="AY388" s="223" t="s">
        <v>157</v>
      </c>
    </row>
    <row r="389" spans="1:65" s="2" customFormat="1" ht="24.2" customHeight="1">
      <c r="A389" s="34"/>
      <c r="B389" s="35"/>
      <c r="C389" s="234" t="s">
        <v>480</v>
      </c>
      <c r="D389" s="234" t="s">
        <v>334</v>
      </c>
      <c r="E389" s="235" t="s">
        <v>481</v>
      </c>
      <c r="F389" s="236" t="s">
        <v>482</v>
      </c>
      <c r="G389" s="237" t="s">
        <v>162</v>
      </c>
      <c r="H389" s="238">
        <v>5</v>
      </c>
      <c r="I389" s="239"/>
      <c r="J389" s="240">
        <f>ROUND(I389*H389,2)</f>
        <v>0</v>
      </c>
      <c r="K389" s="241"/>
      <c r="L389" s="242"/>
      <c r="M389" s="243" t="s">
        <v>1</v>
      </c>
      <c r="N389" s="244" t="s">
        <v>42</v>
      </c>
      <c r="O389" s="71"/>
      <c r="P389" s="197">
        <f>O389*H389</f>
        <v>0</v>
      </c>
      <c r="Q389" s="197">
        <v>1.41E-2</v>
      </c>
      <c r="R389" s="197">
        <f>Q389*H389</f>
        <v>7.0499999999999993E-2</v>
      </c>
      <c r="S389" s="197">
        <v>0</v>
      </c>
      <c r="T389" s="198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9" t="s">
        <v>207</v>
      </c>
      <c r="AT389" s="199" t="s">
        <v>334</v>
      </c>
      <c r="AU389" s="199" t="s">
        <v>87</v>
      </c>
      <c r="AY389" s="17" t="s">
        <v>157</v>
      </c>
      <c r="BE389" s="200">
        <f>IF(N389="základní",J389,0)</f>
        <v>0</v>
      </c>
      <c r="BF389" s="200">
        <f>IF(N389="snížená",J389,0)</f>
        <v>0</v>
      </c>
      <c r="BG389" s="200">
        <f>IF(N389="zákl. přenesená",J389,0)</f>
        <v>0</v>
      </c>
      <c r="BH389" s="200">
        <f>IF(N389="sníž. přenesená",J389,0)</f>
        <v>0</v>
      </c>
      <c r="BI389" s="200">
        <f>IF(N389="nulová",J389,0)</f>
        <v>0</v>
      </c>
      <c r="BJ389" s="17" t="s">
        <v>85</v>
      </c>
      <c r="BK389" s="200">
        <f>ROUND(I389*H389,2)</f>
        <v>0</v>
      </c>
      <c r="BL389" s="17" t="s">
        <v>163</v>
      </c>
      <c r="BM389" s="199" t="s">
        <v>483</v>
      </c>
    </row>
    <row r="390" spans="1:65" s="2" customFormat="1" ht="55.5" customHeight="1">
      <c r="A390" s="34"/>
      <c r="B390" s="35"/>
      <c r="C390" s="187" t="s">
        <v>484</v>
      </c>
      <c r="D390" s="187" t="s">
        <v>159</v>
      </c>
      <c r="E390" s="188" t="s">
        <v>485</v>
      </c>
      <c r="F390" s="189" t="s">
        <v>486</v>
      </c>
      <c r="G390" s="190" t="s">
        <v>487</v>
      </c>
      <c r="H390" s="191">
        <v>10</v>
      </c>
      <c r="I390" s="192"/>
      <c r="J390" s="193">
        <f>ROUND(I390*H390,2)</f>
        <v>0</v>
      </c>
      <c r="K390" s="194"/>
      <c r="L390" s="39"/>
      <c r="M390" s="195" t="s">
        <v>1</v>
      </c>
      <c r="N390" s="196" t="s">
        <v>42</v>
      </c>
      <c r="O390" s="71"/>
      <c r="P390" s="197">
        <f>O390*H390</f>
        <v>0</v>
      </c>
      <c r="Q390" s="197">
        <v>3.465E-2</v>
      </c>
      <c r="R390" s="197">
        <f>Q390*H390</f>
        <v>0.34650000000000003</v>
      </c>
      <c r="S390" s="197">
        <v>0</v>
      </c>
      <c r="T390" s="198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99" t="s">
        <v>163</v>
      </c>
      <c r="AT390" s="199" t="s">
        <v>159</v>
      </c>
      <c r="AU390" s="199" t="s">
        <v>87</v>
      </c>
      <c r="AY390" s="17" t="s">
        <v>157</v>
      </c>
      <c r="BE390" s="200">
        <f>IF(N390="základní",J390,0)</f>
        <v>0</v>
      </c>
      <c r="BF390" s="200">
        <f>IF(N390="snížená",J390,0)</f>
        <v>0</v>
      </c>
      <c r="BG390" s="200">
        <f>IF(N390="zákl. přenesená",J390,0)</f>
        <v>0</v>
      </c>
      <c r="BH390" s="200">
        <f>IF(N390="sníž. přenesená",J390,0)</f>
        <v>0</v>
      </c>
      <c r="BI390" s="200">
        <f>IF(N390="nulová",J390,0)</f>
        <v>0</v>
      </c>
      <c r="BJ390" s="17" t="s">
        <v>85</v>
      </c>
      <c r="BK390" s="200">
        <f>ROUND(I390*H390,2)</f>
        <v>0</v>
      </c>
      <c r="BL390" s="17" t="s">
        <v>163</v>
      </c>
      <c r="BM390" s="199" t="s">
        <v>488</v>
      </c>
    </row>
    <row r="391" spans="1:65" s="2" customFormat="1" ht="24.2" customHeight="1">
      <c r="A391" s="34"/>
      <c r="B391" s="35"/>
      <c r="C391" s="234" t="s">
        <v>489</v>
      </c>
      <c r="D391" s="234" t="s">
        <v>334</v>
      </c>
      <c r="E391" s="235" t="s">
        <v>490</v>
      </c>
      <c r="F391" s="236" t="s">
        <v>491</v>
      </c>
      <c r="G391" s="237" t="s">
        <v>162</v>
      </c>
      <c r="H391" s="238">
        <v>15</v>
      </c>
      <c r="I391" s="239"/>
      <c r="J391" s="240">
        <f>ROUND(I391*H391,2)</f>
        <v>0</v>
      </c>
      <c r="K391" s="241"/>
      <c r="L391" s="242"/>
      <c r="M391" s="243" t="s">
        <v>1</v>
      </c>
      <c r="N391" s="244" t="s">
        <v>42</v>
      </c>
      <c r="O391" s="71"/>
      <c r="P391" s="197">
        <f>O391*H391</f>
        <v>0</v>
      </c>
      <c r="Q391" s="197">
        <v>0.11899999999999999</v>
      </c>
      <c r="R391" s="197">
        <f>Q391*H391</f>
        <v>1.7849999999999999</v>
      </c>
      <c r="S391" s="197">
        <v>0</v>
      </c>
      <c r="T391" s="198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9" t="s">
        <v>207</v>
      </c>
      <c r="AT391" s="199" t="s">
        <v>334</v>
      </c>
      <c r="AU391" s="199" t="s">
        <v>87</v>
      </c>
      <c r="AY391" s="17" t="s">
        <v>157</v>
      </c>
      <c r="BE391" s="200">
        <f>IF(N391="základní",J391,0)</f>
        <v>0</v>
      </c>
      <c r="BF391" s="200">
        <f>IF(N391="snížená",J391,0)</f>
        <v>0</v>
      </c>
      <c r="BG391" s="200">
        <f>IF(N391="zákl. přenesená",J391,0)</f>
        <v>0</v>
      </c>
      <c r="BH391" s="200">
        <f>IF(N391="sníž. přenesená",J391,0)</f>
        <v>0</v>
      </c>
      <c r="BI391" s="200">
        <f>IF(N391="nulová",J391,0)</f>
        <v>0</v>
      </c>
      <c r="BJ391" s="17" t="s">
        <v>85</v>
      </c>
      <c r="BK391" s="200">
        <f>ROUND(I391*H391,2)</f>
        <v>0</v>
      </c>
      <c r="BL391" s="17" t="s">
        <v>163</v>
      </c>
      <c r="BM391" s="199" t="s">
        <v>492</v>
      </c>
    </row>
    <row r="392" spans="1:65" s="2" customFormat="1" ht="37.799999999999997" customHeight="1">
      <c r="A392" s="34"/>
      <c r="B392" s="35"/>
      <c r="C392" s="187" t="s">
        <v>493</v>
      </c>
      <c r="D392" s="187" t="s">
        <v>159</v>
      </c>
      <c r="E392" s="188" t="s">
        <v>494</v>
      </c>
      <c r="F392" s="189" t="s">
        <v>495</v>
      </c>
      <c r="G392" s="190" t="s">
        <v>171</v>
      </c>
      <c r="H392" s="191">
        <v>347</v>
      </c>
      <c r="I392" s="192"/>
      <c r="J392" s="193">
        <f>ROUND(I392*H392,2)</f>
        <v>0</v>
      </c>
      <c r="K392" s="194"/>
      <c r="L392" s="39"/>
      <c r="M392" s="195" t="s">
        <v>1</v>
      </c>
      <c r="N392" s="196" t="s">
        <v>42</v>
      </c>
      <c r="O392" s="71"/>
      <c r="P392" s="197">
        <f>O392*H392</f>
        <v>0</v>
      </c>
      <c r="Q392" s="197">
        <v>0</v>
      </c>
      <c r="R392" s="197">
        <f>Q392*H392</f>
        <v>0</v>
      </c>
      <c r="S392" s="197">
        <v>0</v>
      </c>
      <c r="T392" s="198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9" t="s">
        <v>163</v>
      </c>
      <c r="AT392" s="199" t="s">
        <v>159</v>
      </c>
      <c r="AU392" s="199" t="s">
        <v>87</v>
      </c>
      <c r="AY392" s="17" t="s">
        <v>157</v>
      </c>
      <c r="BE392" s="200">
        <f>IF(N392="základní",J392,0)</f>
        <v>0</v>
      </c>
      <c r="BF392" s="200">
        <f>IF(N392="snížená",J392,0)</f>
        <v>0</v>
      </c>
      <c r="BG392" s="200">
        <f>IF(N392="zákl. přenesená",J392,0)</f>
        <v>0</v>
      </c>
      <c r="BH392" s="200">
        <f>IF(N392="sníž. přenesená",J392,0)</f>
        <v>0</v>
      </c>
      <c r="BI392" s="200">
        <f>IF(N392="nulová",J392,0)</f>
        <v>0</v>
      </c>
      <c r="BJ392" s="17" t="s">
        <v>85</v>
      </c>
      <c r="BK392" s="200">
        <f>ROUND(I392*H392,2)</f>
        <v>0</v>
      </c>
      <c r="BL392" s="17" t="s">
        <v>163</v>
      </c>
      <c r="BM392" s="199" t="s">
        <v>496</v>
      </c>
    </row>
    <row r="393" spans="1:65" s="13" customFormat="1" ht="10.15">
      <c r="B393" s="201"/>
      <c r="C393" s="202"/>
      <c r="D393" s="203" t="s">
        <v>173</v>
      </c>
      <c r="E393" s="204" t="s">
        <v>1</v>
      </c>
      <c r="F393" s="205" t="s">
        <v>497</v>
      </c>
      <c r="G393" s="202"/>
      <c r="H393" s="206">
        <v>347</v>
      </c>
      <c r="I393" s="207"/>
      <c r="J393" s="202"/>
      <c r="K393" s="202"/>
      <c r="L393" s="208"/>
      <c r="M393" s="209"/>
      <c r="N393" s="210"/>
      <c r="O393" s="210"/>
      <c r="P393" s="210"/>
      <c r="Q393" s="210"/>
      <c r="R393" s="210"/>
      <c r="S393" s="210"/>
      <c r="T393" s="211"/>
      <c r="AT393" s="212" t="s">
        <v>173</v>
      </c>
      <c r="AU393" s="212" t="s">
        <v>87</v>
      </c>
      <c r="AV393" s="13" t="s">
        <v>87</v>
      </c>
      <c r="AW393" s="13" t="s">
        <v>34</v>
      </c>
      <c r="AX393" s="13" t="s">
        <v>77</v>
      </c>
      <c r="AY393" s="212" t="s">
        <v>157</v>
      </c>
    </row>
    <row r="394" spans="1:65" s="14" customFormat="1" ht="10.15">
      <c r="B394" s="213"/>
      <c r="C394" s="214"/>
      <c r="D394" s="203" t="s">
        <v>173</v>
      </c>
      <c r="E394" s="215" t="s">
        <v>1</v>
      </c>
      <c r="F394" s="216" t="s">
        <v>178</v>
      </c>
      <c r="G394" s="214"/>
      <c r="H394" s="217">
        <v>347</v>
      </c>
      <c r="I394" s="218"/>
      <c r="J394" s="214"/>
      <c r="K394" s="214"/>
      <c r="L394" s="219"/>
      <c r="M394" s="220"/>
      <c r="N394" s="221"/>
      <c r="O394" s="221"/>
      <c r="P394" s="221"/>
      <c r="Q394" s="221"/>
      <c r="R394" s="221"/>
      <c r="S394" s="221"/>
      <c r="T394" s="222"/>
      <c r="AT394" s="223" t="s">
        <v>173</v>
      </c>
      <c r="AU394" s="223" t="s">
        <v>87</v>
      </c>
      <c r="AV394" s="14" t="s">
        <v>163</v>
      </c>
      <c r="AW394" s="14" t="s">
        <v>4</v>
      </c>
      <c r="AX394" s="14" t="s">
        <v>85</v>
      </c>
      <c r="AY394" s="223" t="s">
        <v>157</v>
      </c>
    </row>
    <row r="395" spans="1:65" s="2" customFormat="1" ht="16.5" customHeight="1">
      <c r="A395" s="34"/>
      <c r="B395" s="35"/>
      <c r="C395" s="234" t="s">
        <v>498</v>
      </c>
      <c r="D395" s="234" t="s">
        <v>334</v>
      </c>
      <c r="E395" s="235" t="s">
        <v>499</v>
      </c>
      <c r="F395" s="236" t="s">
        <v>500</v>
      </c>
      <c r="G395" s="237" t="s">
        <v>171</v>
      </c>
      <c r="H395" s="238">
        <v>381.7</v>
      </c>
      <c r="I395" s="239"/>
      <c r="J395" s="240">
        <f>ROUND(I395*H395,2)</f>
        <v>0</v>
      </c>
      <c r="K395" s="241"/>
      <c r="L395" s="242"/>
      <c r="M395" s="243" t="s">
        <v>1</v>
      </c>
      <c r="N395" s="244" t="s">
        <v>42</v>
      </c>
      <c r="O395" s="71"/>
      <c r="P395" s="197">
        <f>O395*H395</f>
        <v>0</v>
      </c>
      <c r="Q395" s="197">
        <v>9.1000000000000004E-3</v>
      </c>
      <c r="R395" s="197">
        <f>Q395*H395</f>
        <v>3.4734700000000003</v>
      </c>
      <c r="S395" s="197">
        <v>0</v>
      </c>
      <c r="T395" s="198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9" t="s">
        <v>207</v>
      </c>
      <c r="AT395" s="199" t="s">
        <v>334</v>
      </c>
      <c r="AU395" s="199" t="s">
        <v>87</v>
      </c>
      <c r="AY395" s="17" t="s">
        <v>157</v>
      </c>
      <c r="BE395" s="200">
        <f>IF(N395="základní",J395,0)</f>
        <v>0</v>
      </c>
      <c r="BF395" s="200">
        <f>IF(N395="snížená",J395,0)</f>
        <v>0</v>
      </c>
      <c r="BG395" s="200">
        <f>IF(N395="zákl. přenesená",J395,0)</f>
        <v>0</v>
      </c>
      <c r="BH395" s="200">
        <f>IF(N395="sníž. přenesená",J395,0)</f>
        <v>0</v>
      </c>
      <c r="BI395" s="200">
        <f>IF(N395="nulová",J395,0)</f>
        <v>0</v>
      </c>
      <c r="BJ395" s="17" t="s">
        <v>85</v>
      </c>
      <c r="BK395" s="200">
        <f>ROUND(I395*H395,2)</f>
        <v>0</v>
      </c>
      <c r="BL395" s="17" t="s">
        <v>163</v>
      </c>
      <c r="BM395" s="199" t="s">
        <v>501</v>
      </c>
    </row>
    <row r="396" spans="1:65" s="13" customFormat="1" ht="10.15">
      <c r="B396" s="201"/>
      <c r="C396" s="202"/>
      <c r="D396" s="203" t="s">
        <v>173</v>
      </c>
      <c r="E396" s="204" t="s">
        <v>1</v>
      </c>
      <c r="F396" s="205" t="s">
        <v>502</v>
      </c>
      <c r="G396" s="202"/>
      <c r="H396" s="206">
        <v>381.7</v>
      </c>
      <c r="I396" s="207"/>
      <c r="J396" s="202"/>
      <c r="K396" s="202"/>
      <c r="L396" s="208"/>
      <c r="M396" s="209"/>
      <c r="N396" s="210"/>
      <c r="O396" s="210"/>
      <c r="P396" s="210"/>
      <c r="Q396" s="210"/>
      <c r="R396" s="210"/>
      <c r="S396" s="210"/>
      <c r="T396" s="211"/>
      <c r="AT396" s="212" t="s">
        <v>173</v>
      </c>
      <c r="AU396" s="212" t="s">
        <v>87</v>
      </c>
      <c r="AV396" s="13" t="s">
        <v>87</v>
      </c>
      <c r="AW396" s="13" t="s">
        <v>34</v>
      </c>
      <c r="AX396" s="13" t="s">
        <v>85</v>
      </c>
      <c r="AY396" s="212" t="s">
        <v>157</v>
      </c>
    </row>
    <row r="397" spans="1:65" s="12" customFormat="1" ht="22.8" customHeight="1">
      <c r="B397" s="171"/>
      <c r="C397" s="172"/>
      <c r="D397" s="173" t="s">
        <v>76</v>
      </c>
      <c r="E397" s="185" t="s">
        <v>189</v>
      </c>
      <c r="F397" s="185" t="s">
        <v>503</v>
      </c>
      <c r="G397" s="172"/>
      <c r="H397" s="172"/>
      <c r="I397" s="175"/>
      <c r="J397" s="186">
        <f>BK397</f>
        <v>0</v>
      </c>
      <c r="K397" s="172"/>
      <c r="L397" s="177"/>
      <c r="M397" s="178"/>
      <c r="N397" s="179"/>
      <c r="O397" s="179"/>
      <c r="P397" s="180">
        <f>SUM(P398:P414)</f>
        <v>0</v>
      </c>
      <c r="Q397" s="179"/>
      <c r="R397" s="180">
        <f>SUM(R398:R414)</f>
        <v>9.6384499999999989</v>
      </c>
      <c r="S397" s="179"/>
      <c r="T397" s="181">
        <f>SUM(T398:T414)</f>
        <v>0</v>
      </c>
      <c r="AR397" s="182" t="s">
        <v>85</v>
      </c>
      <c r="AT397" s="183" t="s">
        <v>76</v>
      </c>
      <c r="AU397" s="183" t="s">
        <v>85</v>
      </c>
      <c r="AY397" s="182" t="s">
        <v>157</v>
      </c>
      <c r="BK397" s="184">
        <f>SUM(BK398:BK414)</f>
        <v>0</v>
      </c>
    </row>
    <row r="398" spans="1:65" s="2" customFormat="1" ht="44.25" customHeight="1">
      <c r="A398" s="34"/>
      <c r="B398" s="35"/>
      <c r="C398" s="187" t="s">
        <v>504</v>
      </c>
      <c r="D398" s="187" t="s">
        <v>159</v>
      </c>
      <c r="E398" s="188" t="s">
        <v>505</v>
      </c>
      <c r="F398" s="189" t="s">
        <v>506</v>
      </c>
      <c r="G398" s="190" t="s">
        <v>171</v>
      </c>
      <c r="H398" s="191">
        <v>44.85</v>
      </c>
      <c r="I398" s="192"/>
      <c r="J398" s="193">
        <f>ROUND(I398*H398,2)</f>
        <v>0</v>
      </c>
      <c r="K398" s="194"/>
      <c r="L398" s="39"/>
      <c r="M398" s="195" t="s">
        <v>1</v>
      </c>
      <c r="N398" s="196" t="s">
        <v>42</v>
      </c>
      <c r="O398" s="71"/>
      <c r="P398" s="197">
        <f>O398*H398</f>
        <v>0</v>
      </c>
      <c r="Q398" s="197">
        <v>0</v>
      </c>
      <c r="R398" s="197">
        <f>Q398*H398</f>
        <v>0</v>
      </c>
      <c r="S398" s="197">
        <v>0</v>
      </c>
      <c r="T398" s="198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9" t="s">
        <v>163</v>
      </c>
      <c r="AT398" s="199" t="s">
        <v>159</v>
      </c>
      <c r="AU398" s="199" t="s">
        <v>87</v>
      </c>
      <c r="AY398" s="17" t="s">
        <v>157</v>
      </c>
      <c r="BE398" s="200">
        <f>IF(N398="základní",J398,0)</f>
        <v>0</v>
      </c>
      <c r="BF398" s="200">
        <f>IF(N398="snížená",J398,0)</f>
        <v>0</v>
      </c>
      <c r="BG398" s="200">
        <f>IF(N398="zákl. přenesená",J398,0)</f>
        <v>0</v>
      </c>
      <c r="BH398" s="200">
        <f>IF(N398="sníž. přenesená",J398,0)</f>
        <v>0</v>
      </c>
      <c r="BI398" s="200">
        <f>IF(N398="nulová",J398,0)</f>
        <v>0</v>
      </c>
      <c r="BJ398" s="17" t="s">
        <v>85</v>
      </c>
      <c r="BK398" s="200">
        <f>ROUND(I398*H398,2)</f>
        <v>0</v>
      </c>
      <c r="BL398" s="17" t="s">
        <v>163</v>
      </c>
      <c r="BM398" s="199" t="s">
        <v>507</v>
      </c>
    </row>
    <row r="399" spans="1:65" s="13" customFormat="1" ht="10.15">
      <c r="B399" s="201"/>
      <c r="C399" s="202"/>
      <c r="D399" s="203" t="s">
        <v>173</v>
      </c>
      <c r="E399" s="204" t="s">
        <v>1</v>
      </c>
      <c r="F399" s="205" t="s">
        <v>508</v>
      </c>
      <c r="G399" s="202"/>
      <c r="H399" s="206">
        <v>44.85</v>
      </c>
      <c r="I399" s="207"/>
      <c r="J399" s="202"/>
      <c r="K399" s="202"/>
      <c r="L399" s="208"/>
      <c r="M399" s="209"/>
      <c r="N399" s="210"/>
      <c r="O399" s="210"/>
      <c r="P399" s="210"/>
      <c r="Q399" s="210"/>
      <c r="R399" s="210"/>
      <c r="S399" s="210"/>
      <c r="T399" s="211"/>
      <c r="AT399" s="212" t="s">
        <v>173</v>
      </c>
      <c r="AU399" s="212" t="s">
        <v>87</v>
      </c>
      <c r="AV399" s="13" t="s">
        <v>87</v>
      </c>
      <c r="AW399" s="13" t="s">
        <v>34</v>
      </c>
      <c r="AX399" s="13" t="s">
        <v>77</v>
      </c>
      <c r="AY399" s="212" t="s">
        <v>157</v>
      </c>
    </row>
    <row r="400" spans="1:65" s="14" customFormat="1" ht="10.15">
      <c r="B400" s="213"/>
      <c r="C400" s="214"/>
      <c r="D400" s="203" t="s">
        <v>173</v>
      </c>
      <c r="E400" s="215" t="s">
        <v>1</v>
      </c>
      <c r="F400" s="216" t="s">
        <v>178</v>
      </c>
      <c r="G400" s="214"/>
      <c r="H400" s="217">
        <v>44.85</v>
      </c>
      <c r="I400" s="218"/>
      <c r="J400" s="214"/>
      <c r="K400" s="214"/>
      <c r="L400" s="219"/>
      <c r="M400" s="220"/>
      <c r="N400" s="221"/>
      <c r="O400" s="221"/>
      <c r="P400" s="221"/>
      <c r="Q400" s="221"/>
      <c r="R400" s="221"/>
      <c r="S400" s="221"/>
      <c r="T400" s="222"/>
      <c r="AT400" s="223" t="s">
        <v>173</v>
      </c>
      <c r="AU400" s="223" t="s">
        <v>87</v>
      </c>
      <c r="AV400" s="14" t="s">
        <v>163</v>
      </c>
      <c r="AW400" s="14" t="s">
        <v>4</v>
      </c>
      <c r="AX400" s="14" t="s">
        <v>85</v>
      </c>
      <c r="AY400" s="223" t="s">
        <v>157</v>
      </c>
    </row>
    <row r="401" spans="1:65" s="2" customFormat="1" ht="33" customHeight="1">
      <c r="A401" s="34"/>
      <c r="B401" s="35"/>
      <c r="C401" s="187" t="s">
        <v>509</v>
      </c>
      <c r="D401" s="187" t="s">
        <v>159</v>
      </c>
      <c r="E401" s="188" t="s">
        <v>510</v>
      </c>
      <c r="F401" s="189" t="s">
        <v>511</v>
      </c>
      <c r="G401" s="190" t="s">
        <v>171</v>
      </c>
      <c r="H401" s="191">
        <v>43</v>
      </c>
      <c r="I401" s="192"/>
      <c r="J401" s="193">
        <f>ROUND(I401*H401,2)</f>
        <v>0</v>
      </c>
      <c r="K401" s="194"/>
      <c r="L401" s="39"/>
      <c r="M401" s="195" t="s">
        <v>1</v>
      </c>
      <c r="N401" s="196" t="s">
        <v>42</v>
      </c>
      <c r="O401" s="71"/>
      <c r="P401" s="197">
        <f>O401*H401</f>
        <v>0</v>
      </c>
      <c r="Q401" s="197">
        <v>0</v>
      </c>
      <c r="R401" s="197">
        <f>Q401*H401</f>
        <v>0</v>
      </c>
      <c r="S401" s="197">
        <v>0</v>
      </c>
      <c r="T401" s="198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9" t="s">
        <v>163</v>
      </c>
      <c r="AT401" s="199" t="s">
        <v>159</v>
      </c>
      <c r="AU401" s="199" t="s">
        <v>87</v>
      </c>
      <c r="AY401" s="17" t="s">
        <v>157</v>
      </c>
      <c r="BE401" s="200">
        <f>IF(N401="základní",J401,0)</f>
        <v>0</v>
      </c>
      <c r="BF401" s="200">
        <f>IF(N401="snížená",J401,0)</f>
        <v>0</v>
      </c>
      <c r="BG401" s="200">
        <f>IF(N401="zákl. přenesená",J401,0)</f>
        <v>0</v>
      </c>
      <c r="BH401" s="200">
        <f>IF(N401="sníž. přenesená",J401,0)</f>
        <v>0</v>
      </c>
      <c r="BI401" s="200">
        <f>IF(N401="nulová",J401,0)</f>
        <v>0</v>
      </c>
      <c r="BJ401" s="17" t="s">
        <v>85</v>
      </c>
      <c r="BK401" s="200">
        <f>ROUND(I401*H401,2)</f>
        <v>0</v>
      </c>
      <c r="BL401" s="17" t="s">
        <v>163</v>
      </c>
      <c r="BM401" s="199" t="s">
        <v>512</v>
      </c>
    </row>
    <row r="402" spans="1:65" s="13" customFormat="1" ht="10.15">
      <c r="B402" s="201"/>
      <c r="C402" s="202"/>
      <c r="D402" s="203" t="s">
        <v>173</v>
      </c>
      <c r="E402" s="204" t="s">
        <v>1</v>
      </c>
      <c r="F402" s="205" t="s">
        <v>513</v>
      </c>
      <c r="G402" s="202"/>
      <c r="H402" s="206">
        <v>43</v>
      </c>
      <c r="I402" s="207"/>
      <c r="J402" s="202"/>
      <c r="K402" s="202"/>
      <c r="L402" s="208"/>
      <c r="M402" s="209"/>
      <c r="N402" s="210"/>
      <c r="O402" s="210"/>
      <c r="P402" s="210"/>
      <c r="Q402" s="210"/>
      <c r="R402" s="210"/>
      <c r="S402" s="210"/>
      <c r="T402" s="211"/>
      <c r="AT402" s="212" t="s">
        <v>173</v>
      </c>
      <c r="AU402" s="212" t="s">
        <v>87</v>
      </c>
      <c r="AV402" s="13" t="s">
        <v>87</v>
      </c>
      <c r="AW402" s="13" t="s">
        <v>34</v>
      </c>
      <c r="AX402" s="13" t="s">
        <v>77</v>
      </c>
      <c r="AY402" s="212" t="s">
        <v>157</v>
      </c>
    </row>
    <row r="403" spans="1:65" s="14" customFormat="1" ht="10.15">
      <c r="B403" s="213"/>
      <c r="C403" s="214"/>
      <c r="D403" s="203" t="s">
        <v>173</v>
      </c>
      <c r="E403" s="215" t="s">
        <v>1</v>
      </c>
      <c r="F403" s="216" t="s">
        <v>178</v>
      </c>
      <c r="G403" s="214"/>
      <c r="H403" s="217">
        <v>43</v>
      </c>
      <c r="I403" s="218"/>
      <c r="J403" s="214"/>
      <c r="K403" s="214"/>
      <c r="L403" s="219"/>
      <c r="M403" s="220"/>
      <c r="N403" s="221"/>
      <c r="O403" s="221"/>
      <c r="P403" s="221"/>
      <c r="Q403" s="221"/>
      <c r="R403" s="221"/>
      <c r="S403" s="221"/>
      <c r="T403" s="222"/>
      <c r="AT403" s="223" t="s">
        <v>173</v>
      </c>
      <c r="AU403" s="223" t="s">
        <v>87</v>
      </c>
      <c r="AV403" s="14" t="s">
        <v>163</v>
      </c>
      <c r="AW403" s="14" t="s">
        <v>4</v>
      </c>
      <c r="AX403" s="14" t="s">
        <v>85</v>
      </c>
      <c r="AY403" s="223" t="s">
        <v>157</v>
      </c>
    </row>
    <row r="404" spans="1:65" s="2" customFormat="1" ht="33" customHeight="1">
      <c r="A404" s="34"/>
      <c r="B404" s="35"/>
      <c r="C404" s="187" t="s">
        <v>514</v>
      </c>
      <c r="D404" s="187" t="s">
        <v>159</v>
      </c>
      <c r="E404" s="188" t="s">
        <v>515</v>
      </c>
      <c r="F404" s="189" t="s">
        <v>516</v>
      </c>
      <c r="G404" s="190" t="s">
        <v>171</v>
      </c>
      <c r="H404" s="191">
        <v>43</v>
      </c>
      <c r="I404" s="192"/>
      <c r="J404" s="193">
        <f>ROUND(I404*H404,2)</f>
        <v>0</v>
      </c>
      <c r="K404" s="194"/>
      <c r="L404" s="39"/>
      <c r="M404" s="195" t="s">
        <v>1</v>
      </c>
      <c r="N404" s="196" t="s">
        <v>42</v>
      </c>
      <c r="O404" s="71"/>
      <c r="P404" s="197">
        <f>O404*H404</f>
        <v>0</v>
      </c>
      <c r="Q404" s="197">
        <v>0</v>
      </c>
      <c r="R404" s="197">
        <f>Q404*H404</f>
        <v>0</v>
      </c>
      <c r="S404" s="197">
        <v>0</v>
      </c>
      <c r="T404" s="198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99" t="s">
        <v>163</v>
      </c>
      <c r="AT404" s="199" t="s">
        <v>159</v>
      </c>
      <c r="AU404" s="199" t="s">
        <v>87</v>
      </c>
      <c r="AY404" s="17" t="s">
        <v>157</v>
      </c>
      <c r="BE404" s="200">
        <f>IF(N404="základní",J404,0)</f>
        <v>0</v>
      </c>
      <c r="BF404" s="200">
        <f>IF(N404="snížená",J404,0)</f>
        <v>0</v>
      </c>
      <c r="BG404" s="200">
        <f>IF(N404="zákl. přenesená",J404,0)</f>
        <v>0</v>
      </c>
      <c r="BH404" s="200">
        <f>IF(N404="sníž. přenesená",J404,0)</f>
        <v>0</v>
      </c>
      <c r="BI404" s="200">
        <f>IF(N404="nulová",J404,0)</f>
        <v>0</v>
      </c>
      <c r="BJ404" s="17" t="s">
        <v>85</v>
      </c>
      <c r="BK404" s="200">
        <f>ROUND(I404*H404,2)</f>
        <v>0</v>
      </c>
      <c r="BL404" s="17" t="s">
        <v>163</v>
      </c>
      <c r="BM404" s="199" t="s">
        <v>517</v>
      </c>
    </row>
    <row r="405" spans="1:65" s="13" customFormat="1" ht="10.15">
      <c r="B405" s="201"/>
      <c r="C405" s="202"/>
      <c r="D405" s="203" t="s">
        <v>173</v>
      </c>
      <c r="E405" s="204" t="s">
        <v>1</v>
      </c>
      <c r="F405" s="205" t="s">
        <v>513</v>
      </c>
      <c r="G405" s="202"/>
      <c r="H405" s="206">
        <v>43</v>
      </c>
      <c r="I405" s="207"/>
      <c r="J405" s="202"/>
      <c r="K405" s="202"/>
      <c r="L405" s="208"/>
      <c r="M405" s="209"/>
      <c r="N405" s="210"/>
      <c r="O405" s="210"/>
      <c r="P405" s="210"/>
      <c r="Q405" s="210"/>
      <c r="R405" s="210"/>
      <c r="S405" s="210"/>
      <c r="T405" s="211"/>
      <c r="AT405" s="212" t="s">
        <v>173</v>
      </c>
      <c r="AU405" s="212" t="s">
        <v>87</v>
      </c>
      <c r="AV405" s="13" t="s">
        <v>87</v>
      </c>
      <c r="AW405" s="13" t="s">
        <v>34</v>
      </c>
      <c r="AX405" s="13" t="s">
        <v>77</v>
      </c>
      <c r="AY405" s="212" t="s">
        <v>157</v>
      </c>
    </row>
    <row r="406" spans="1:65" s="14" customFormat="1" ht="10.15">
      <c r="B406" s="213"/>
      <c r="C406" s="214"/>
      <c r="D406" s="203" t="s">
        <v>173</v>
      </c>
      <c r="E406" s="215" t="s">
        <v>1</v>
      </c>
      <c r="F406" s="216" t="s">
        <v>178</v>
      </c>
      <c r="G406" s="214"/>
      <c r="H406" s="217">
        <v>43</v>
      </c>
      <c r="I406" s="218"/>
      <c r="J406" s="214"/>
      <c r="K406" s="214"/>
      <c r="L406" s="219"/>
      <c r="M406" s="220"/>
      <c r="N406" s="221"/>
      <c r="O406" s="221"/>
      <c r="P406" s="221"/>
      <c r="Q406" s="221"/>
      <c r="R406" s="221"/>
      <c r="S406" s="221"/>
      <c r="T406" s="222"/>
      <c r="AT406" s="223" t="s">
        <v>173</v>
      </c>
      <c r="AU406" s="223" t="s">
        <v>87</v>
      </c>
      <c r="AV406" s="14" t="s">
        <v>163</v>
      </c>
      <c r="AW406" s="14" t="s">
        <v>4</v>
      </c>
      <c r="AX406" s="14" t="s">
        <v>85</v>
      </c>
      <c r="AY406" s="223" t="s">
        <v>157</v>
      </c>
    </row>
    <row r="407" spans="1:65" s="2" customFormat="1" ht="33" customHeight="1">
      <c r="A407" s="34"/>
      <c r="B407" s="35"/>
      <c r="C407" s="187" t="s">
        <v>518</v>
      </c>
      <c r="D407" s="187" t="s">
        <v>159</v>
      </c>
      <c r="E407" s="188" t="s">
        <v>519</v>
      </c>
      <c r="F407" s="189" t="s">
        <v>520</v>
      </c>
      <c r="G407" s="190" t="s">
        <v>171</v>
      </c>
      <c r="H407" s="191">
        <v>219</v>
      </c>
      <c r="I407" s="192"/>
      <c r="J407" s="193">
        <f>ROUND(I407*H407,2)</f>
        <v>0</v>
      </c>
      <c r="K407" s="194"/>
      <c r="L407" s="39"/>
      <c r="M407" s="195" t="s">
        <v>1</v>
      </c>
      <c r="N407" s="196" t="s">
        <v>42</v>
      </c>
      <c r="O407" s="71"/>
      <c r="P407" s="197">
        <f>O407*H407</f>
        <v>0</v>
      </c>
      <c r="Q407" s="197">
        <v>0</v>
      </c>
      <c r="R407" s="197">
        <f>Q407*H407</f>
        <v>0</v>
      </c>
      <c r="S407" s="197">
        <v>0</v>
      </c>
      <c r="T407" s="198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99" t="s">
        <v>163</v>
      </c>
      <c r="AT407" s="199" t="s">
        <v>159</v>
      </c>
      <c r="AU407" s="199" t="s">
        <v>87</v>
      </c>
      <c r="AY407" s="17" t="s">
        <v>157</v>
      </c>
      <c r="BE407" s="200">
        <f>IF(N407="základní",J407,0)</f>
        <v>0</v>
      </c>
      <c r="BF407" s="200">
        <f>IF(N407="snížená",J407,0)</f>
        <v>0</v>
      </c>
      <c r="BG407" s="200">
        <f>IF(N407="zákl. přenesená",J407,0)</f>
        <v>0</v>
      </c>
      <c r="BH407" s="200">
        <f>IF(N407="sníž. přenesená",J407,0)</f>
        <v>0</v>
      </c>
      <c r="BI407" s="200">
        <f>IF(N407="nulová",J407,0)</f>
        <v>0</v>
      </c>
      <c r="BJ407" s="17" t="s">
        <v>85</v>
      </c>
      <c r="BK407" s="200">
        <f>ROUND(I407*H407,2)</f>
        <v>0</v>
      </c>
      <c r="BL407" s="17" t="s">
        <v>163</v>
      </c>
      <c r="BM407" s="199" t="s">
        <v>521</v>
      </c>
    </row>
    <row r="408" spans="1:65" s="13" customFormat="1" ht="10.15">
      <c r="B408" s="201"/>
      <c r="C408" s="202"/>
      <c r="D408" s="203" t="s">
        <v>173</v>
      </c>
      <c r="E408" s="204" t="s">
        <v>1</v>
      </c>
      <c r="F408" s="205" t="s">
        <v>176</v>
      </c>
      <c r="G408" s="202"/>
      <c r="H408" s="206">
        <v>219</v>
      </c>
      <c r="I408" s="207"/>
      <c r="J408" s="202"/>
      <c r="K408" s="202"/>
      <c r="L408" s="208"/>
      <c r="M408" s="209"/>
      <c r="N408" s="210"/>
      <c r="O408" s="210"/>
      <c r="P408" s="210"/>
      <c r="Q408" s="210"/>
      <c r="R408" s="210"/>
      <c r="S408" s="210"/>
      <c r="T408" s="211"/>
      <c r="AT408" s="212" t="s">
        <v>173</v>
      </c>
      <c r="AU408" s="212" t="s">
        <v>87</v>
      </c>
      <c r="AV408" s="13" t="s">
        <v>87</v>
      </c>
      <c r="AW408" s="13" t="s">
        <v>34</v>
      </c>
      <c r="AX408" s="13" t="s">
        <v>77</v>
      </c>
      <c r="AY408" s="212" t="s">
        <v>157</v>
      </c>
    </row>
    <row r="409" spans="1:65" s="14" customFormat="1" ht="10.15">
      <c r="B409" s="213"/>
      <c r="C409" s="214"/>
      <c r="D409" s="203" t="s">
        <v>173</v>
      </c>
      <c r="E409" s="215" t="s">
        <v>1</v>
      </c>
      <c r="F409" s="216" t="s">
        <v>178</v>
      </c>
      <c r="G409" s="214"/>
      <c r="H409" s="217">
        <v>219</v>
      </c>
      <c r="I409" s="218"/>
      <c r="J409" s="214"/>
      <c r="K409" s="214"/>
      <c r="L409" s="219"/>
      <c r="M409" s="220"/>
      <c r="N409" s="221"/>
      <c r="O409" s="221"/>
      <c r="P409" s="221"/>
      <c r="Q409" s="221"/>
      <c r="R409" s="221"/>
      <c r="S409" s="221"/>
      <c r="T409" s="222"/>
      <c r="AT409" s="223" t="s">
        <v>173</v>
      </c>
      <c r="AU409" s="223" t="s">
        <v>87</v>
      </c>
      <c r="AV409" s="14" t="s">
        <v>163</v>
      </c>
      <c r="AW409" s="14" t="s">
        <v>4</v>
      </c>
      <c r="AX409" s="14" t="s">
        <v>85</v>
      </c>
      <c r="AY409" s="223" t="s">
        <v>157</v>
      </c>
    </row>
    <row r="410" spans="1:65" s="2" customFormat="1" ht="76.349999999999994" customHeight="1">
      <c r="A410" s="34"/>
      <c r="B410" s="35"/>
      <c r="C410" s="187" t="s">
        <v>522</v>
      </c>
      <c r="D410" s="187" t="s">
        <v>159</v>
      </c>
      <c r="E410" s="188" t="s">
        <v>523</v>
      </c>
      <c r="F410" s="189" t="s">
        <v>524</v>
      </c>
      <c r="G410" s="190" t="s">
        <v>171</v>
      </c>
      <c r="H410" s="191">
        <v>43</v>
      </c>
      <c r="I410" s="192"/>
      <c r="J410" s="193">
        <f>ROUND(I410*H410,2)</f>
        <v>0</v>
      </c>
      <c r="K410" s="194"/>
      <c r="L410" s="39"/>
      <c r="M410" s="195" t="s">
        <v>1</v>
      </c>
      <c r="N410" s="196" t="s">
        <v>42</v>
      </c>
      <c r="O410" s="71"/>
      <c r="P410" s="197">
        <f>O410*H410</f>
        <v>0</v>
      </c>
      <c r="Q410" s="197">
        <v>8.9219999999999994E-2</v>
      </c>
      <c r="R410" s="197">
        <f>Q410*H410</f>
        <v>3.8364599999999998</v>
      </c>
      <c r="S410" s="197">
        <v>0</v>
      </c>
      <c r="T410" s="198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9" t="s">
        <v>163</v>
      </c>
      <c r="AT410" s="199" t="s">
        <v>159</v>
      </c>
      <c r="AU410" s="199" t="s">
        <v>87</v>
      </c>
      <c r="AY410" s="17" t="s">
        <v>157</v>
      </c>
      <c r="BE410" s="200">
        <f>IF(N410="základní",J410,0)</f>
        <v>0</v>
      </c>
      <c r="BF410" s="200">
        <f>IF(N410="snížená",J410,0)</f>
        <v>0</v>
      </c>
      <c r="BG410" s="200">
        <f>IF(N410="zákl. přenesená",J410,0)</f>
        <v>0</v>
      </c>
      <c r="BH410" s="200">
        <f>IF(N410="sníž. přenesená",J410,0)</f>
        <v>0</v>
      </c>
      <c r="BI410" s="200">
        <f>IF(N410="nulová",J410,0)</f>
        <v>0</v>
      </c>
      <c r="BJ410" s="17" t="s">
        <v>85</v>
      </c>
      <c r="BK410" s="200">
        <f>ROUND(I410*H410,2)</f>
        <v>0</v>
      </c>
      <c r="BL410" s="17" t="s">
        <v>163</v>
      </c>
      <c r="BM410" s="199" t="s">
        <v>525</v>
      </c>
    </row>
    <row r="411" spans="1:65" s="13" customFormat="1" ht="10.15">
      <c r="B411" s="201"/>
      <c r="C411" s="202"/>
      <c r="D411" s="203" t="s">
        <v>173</v>
      </c>
      <c r="E411" s="204" t="s">
        <v>1</v>
      </c>
      <c r="F411" s="205" t="s">
        <v>513</v>
      </c>
      <c r="G411" s="202"/>
      <c r="H411" s="206">
        <v>43</v>
      </c>
      <c r="I411" s="207"/>
      <c r="J411" s="202"/>
      <c r="K411" s="202"/>
      <c r="L411" s="208"/>
      <c r="M411" s="209"/>
      <c r="N411" s="210"/>
      <c r="O411" s="210"/>
      <c r="P411" s="210"/>
      <c r="Q411" s="210"/>
      <c r="R411" s="210"/>
      <c r="S411" s="210"/>
      <c r="T411" s="211"/>
      <c r="AT411" s="212" t="s">
        <v>173</v>
      </c>
      <c r="AU411" s="212" t="s">
        <v>87</v>
      </c>
      <c r="AV411" s="13" t="s">
        <v>87</v>
      </c>
      <c r="AW411" s="13" t="s">
        <v>34</v>
      </c>
      <c r="AX411" s="13" t="s">
        <v>77</v>
      </c>
      <c r="AY411" s="212" t="s">
        <v>157</v>
      </c>
    </row>
    <row r="412" spans="1:65" s="14" customFormat="1" ht="10.15">
      <c r="B412" s="213"/>
      <c r="C412" s="214"/>
      <c r="D412" s="203" t="s">
        <v>173</v>
      </c>
      <c r="E412" s="215" t="s">
        <v>1</v>
      </c>
      <c r="F412" s="216" t="s">
        <v>178</v>
      </c>
      <c r="G412" s="214"/>
      <c r="H412" s="217">
        <v>43</v>
      </c>
      <c r="I412" s="218"/>
      <c r="J412" s="214"/>
      <c r="K412" s="214"/>
      <c r="L412" s="219"/>
      <c r="M412" s="220"/>
      <c r="N412" s="221"/>
      <c r="O412" s="221"/>
      <c r="P412" s="221"/>
      <c r="Q412" s="221"/>
      <c r="R412" s="221"/>
      <c r="S412" s="221"/>
      <c r="T412" s="222"/>
      <c r="AT412" s="223" t="s">
        <v>173</v>
      </c>
      <c r="AU412" s="223" t="s">
        <v>87</v>
      </c>
      <c r="AV412" s="14" t="s">
        <v>163</v>
      </c>
      <c r="AW412" s="14" t="s">
        <v>4</v>
      </c>
      <c r="AX412" s="14" t="s">
        <v>85</v>
      </c>
      <c r="AY412" s="223" t="s">
        <v>157</v>
      </c>
    </row>
    <row r="413" spans="1:65" s="2" customFormat="1" ht="24.2" customHeight="1">
      <c r="A413" s="34"/>
      <c r="B413" s="35"/>
      <c r="C413" s="234" t="s">
        <v>526</v>
      </c>
      <c r="D413" s="234" t="s">
        <v>334</v>
      </c>
      <c r="E413" s="235" t="s">
        <v>527</v>
      </c>
      <c r="F413" s="236" t="s">
        <v>528</v>
      </c>
      <c r="G413" s="237" t="s">
        <v>171</v>
      </c>
      <c r="H413" s="238">
        <v>44.29</v>
      </c>
      <c r="I413" s="239"/>
      <c r="J413" s="240">
        <f>ROUND(I413*H413,2)</f>
        <v>0</v>
      </c>
      <c r="K413" s="241"/>
      <c r="L413" s="242"/>
      <c r="M413" s="243" t="s">
        <v>1</v>
      </c>
      <c r="N413" s="244" t="s">
        <v>42</v>
      </c>
      <c r="O413" s="71"/>
      <c r="P413" s="197">
        <f>O413*H413</f>
        <v>0</v>
      </c>
      <c r="Q413" s="197">
        <v>0.13100000000000001</v>
      </c>
      <c r="R413" s="197">
        <f>Q413*H413</f>
        <v>5.80199</v>
      </c>
      <c r="S413" s="197">
        <v>0</v>
      </c>
      <c r="T413" s="198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9" t="s">
        <v>207</v>
      </c>
      <c r="AT413" s="199" t="s">
        <v>334</v>
      </c>
      <c r="AU413" s="199" t="s">
        <v>87</v>
      </c>
      <c r="AY413" s="17" t="s">
        <v>157</v>
      </c>
      <c r="BE413" s="200">
        <f>IF(N413="základní",J413,0)</f>
        <v>0</v>
      </c>
      <c r="BF413" s="200">
        <f>IF(N413="snížená",J413,0)</f>
        <v>0</v>
      </c>
      <c r="BG413" s="200">
        <f>IF(N413="zákl. přenesená",J413,0)</f>
        <v>0</v>
      </c>
      <c r="BH413" s="200">
        <f>IF(N413="sníž. přenesená",J413,0)</f>
        <v>0</v>
      </c>
      <c r="BI413" s="200">
        <f>IF(N413="nulová",J413,0)</f>
        <v>0</v>
      </c>
      <c r="BJ413" s="17" t="s">
        <v>85</v>
      </c>
      <c r="BK413" s="200">
        <f>ROUND(I413*H413,2)</f>
        <v>0</v>
      </c>
      <c r="BL413" s="17" t="s">
        <v>163</v>
      </c>
      <c r="BM413" s="199" t="s">
        <v>529</v>
      </c>
    </row>
    <row r="414" spans="1:65" s="13" customFormat="1" ht="10.15">
      <c r="B414" s="201"/>
      <c r="C414" s="202"/>
      <c r="D414" s="203" t="s">
        <v>173</v>
      </c>
      <c r="E414" s="204" t="s">
        <v>1</v>
      </c>
      <c r="F414" s="205" t="s">
        <v>530</v>
      </c>
      <c r="G414" s="202"/>
      <c r="H414" s="206">
        <v>44.29</v>
      </c>
      <c r="I414" s="207"/>
      <c r="J414" s="202"/>
      <c r="K414" s="202"/>
      <c r="L414" s="208"/>
      <c r="M414" s="209"/>
      <c r="N414" s="210"/>
      <c r="O414" s="210"/>
      <c r="P414" s="210"/>
      <c r="Q414" s="210"/>
      <c r="R414" s="210"/>
      <c r="S414" s="210"/>
      <c r="T414" s="211"/>
      <c r="AT414" s="212" t="s">
        <v>173</v>
      </c>
      <c r="AU414" s="212" t="s">
        <v>87</v>
      </c>
      <c r="AV414" s="13" t="s">
        <v>87</v>
      </c>
      <c r="AW414" s="13" t="s">
        <v>34</v>
      </c>
      <c r="AX414" s="13" t="s">
        <v>85</v>
      </c>
      <c r="AY414" s="212" t="s">
        <v>157</v>
      </c>
    </row>
    <row r="415" spans="1:65" s="12" customFormat="1" ht="22.8" customHeight="1">
      <c r="B415" s="171"/>
      <c r="C415" s="172"/>
      <c r="D415" s="173" t="s">
        <v>76</v>
      </c>
      <c r="E415" s="185" t="s">
        <v>196</v>
      </c>
      <c r="F415" s="185" t="s">
        <v>531</v>
      </c>
      <c r="G415" s="172"/>
      <c r="H415" s="172"/>
      <c r="I415" s="175"/>
      <c r="J415" s="186">
        <f>BK415</f>
        <v>0</v>
      </c>
      <c r="K415" s="172"/>
      <c r="L415" s="177"/>
      <c r="M415" s="178"/>
      <c r="N415" s="179"/>
      <c r="O415" s="179"/>
      <c r="P415" s="180">
        <f>SUM(P416:P526)</f>
        <v>0</v>
      </c>
      <c r="Q415" s="179"/>
      <c r="R415" s="180">
        <f>SUM(R416:R526)</f>
        <v>91.090689869999991</v>
      </c>
      <c r="S415" s="179"/>
      <c r="T415" s="181">
        <f>SUM(T416:T526)</f>
        <v>0</v>
      </c>
      <c r="AR415" s="182" t="s">
        <v>85</v>
      </c>
      <c r="AT415" s="183" t="s">
        <v>76</v>
      </c>
      <c r="AU415" s="183" t="s">
        <v>85</v>
      </c>
      <c r="AY415" s="182" t="s">
        <v>157</v>
      </c>
      <c r="BK415" s="184">
        <f>SUM(BK416:BK526)</f>
        <v>0</v>
      </c>
    </row>
    <row r="416" spans="1:65" s="2" customFormat="1" ht="33" customHeight="1">
      <c r="A416" s="34"/>
      <c r="B416" s="35"/>
      <c r="C416" s="187" t="s">
        <v>532</v>
      </c>
      <c r="D416" s="187" t="s">
        <v>159</v>
      </c>
      <c r="E416" s="188" t="s">
        <v>533</v>
      </c>
      <c r="F416" s="189" t="s">
        <v>534</v>
      </c>
      <c r="G416" s="190" t="s">
        <v>171</v>
      </c>
      <c r="H416" s="191">
        <v>698.553</v>
      </c>
      <c r="I416" s="192"/>
      <c r="J416" s="193">
        <f>ROUND(I416*H416,2)</f>
        <v>0</v>
      </c>
      <c r="K416" s="194"/>
      <c r="L416" s="39"/>
      <c r="M416" s="195" t="s">
        <v>1</v>
      </c>
      <c r="N416" s="196" t="s">
        <v>42</v>
      </c>
      <c r="O416" s="71"/>
      <c r="P416" s="197">
        <f>O416*H416</f>
        <v>0</v>
      </c>
      <c r="Q416" s="197">
        <v>7.3499999999999998E-3</v>
      </c>
      <c r="R416" s="197">
        <f>Q416*H416</f>
        <v>5.1343645499999999</v>
      </c>
      <c r="S416" s="197">
        <v>0</v>
      </c>
      <c r="T416" s="198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99" t="s">
        <v>163</v>
      </c>
      <c r="AT416" s="199" t="s">
        <v>159</v>
      </c>
      <c r="AU416" s="199" t="s">
        <v>87</v>
      </c>
      <c r="AY416" s="17" t="s">
        <v>157</v>
      </c>
      <c r="BE416" s="200">
        <f>IF(N416="základní",J416,0)</f>
        <v>0</v>
      </c>
      <c r="BF416" s="200">
        <f>IF(N416="snížená",J416,0)</f>
        <v>0</v>
      </c>
      <c r="BG416" s="200">
        <f>IF(N416="zákl. přenesená",J416,0)</f>
        <v>0</v>
      </c>
      <c r="BH416" s="200">
        <f>IF(N416="sníž. přenesená",J416,0)</f>
        <v>0</v>
      </c>
      <c r="BI416" s="200">
        <f>IF(N416="nulová",J416,0)</f>
        <v>0</v>
      </c>
      <c r="BJ416" s="17" t="s">
        <v>85</v>
      </c>
      <c r="BK416" s="200">
        <f>ROUND(I416*H416,2)</f>
        <v>0</v>
      </c>
      <c r="BL416" s="17" t="s">
        <v>163</v>
      </c>
      <c r="BM416" s="199" t="s">
        <v>535</v>
      </c>
    </row>
    <row r="417" spans="1:65" s="13" customFormat="1" ht="10.15">
      <c r="B417" s="201"/>
      <c r="C417" s="202"/>
      <c r="D417" s="203" t="s">
        <v>173</v>
      </c>
      <c r="E417" s="204" t="s">
        <v>1</v>
      </c>
      <c r="F417" s="205" t="s">
        <v>536</v>
      </c>
      <c r="G417" s="202"/>
      <c r="H417" s="206">
        <v>698.553</v>
      </c>
      <c r="I417" s="207"/>
      <c r="J417" s="202"/>
      <c r="K417" s="202"/>
      <c r="L417" s="208"/>
      <c r="M417" s="209"/>
      <c r="N417" s="210"/>
      <c r="O417" s="210"/>
      <c r="P417" s="210"/>
      <c r="Q417" s="210"/>
      <c r="R417" s="210"/>
      <c r="S417" s="210"/>
      <c r="T417" s="211"/>
      <c r="AT417" s="212" t="s">
        <v>173</v>
      </c>
      <c r="AU417" s="212" t="s">
        <v>87</v>
      </c>
      <c r="AV417" s="13" t="s">
        <v>87</v>
      </c>
      <c r="AW417" s="13" t="s">
        <v>34</v>
      </c>
      <c r="AX417" s="13" t="s">
        <v>77</v>
      </c>
      <c r="AY417" s="212" t="s">
        <v>157</v>
      </c>
    </row>
    <row r="418" spans="1:65" s="14" customFormat="1" ht="10.15">
      <c r="B418" s="213"/>
      <c r="C418" s="214"/>
      <c r="D418" s="203" t="s">
        <v>173</v>
      </c>
      <c r="E418" s="215" t="s">
        <v>1</v>
      </c>
      <c r="F418" s="216" t="s">
        <v>178</v>
      </c>
      <c r="G418" s="214"/>
      <c r="H418" s="217">
        <v>698.553</v>
      </c>
      <c r="I418" s="218"/>
      <c r="J418" s="214"/>
      <c r="K418" s="214"/>
      <c r="L418" s="219"/>
      <c r="M418" s="220"/>
      <c r="N418" s="221"/>
      <c r="O418" s="221"/>
      <c r="P418" s="221"/>
      <c r="Q418" s="221"/>
      <c r="R418" s="221"/>
      <c r="S418" s="221"/>
      <c r="T418" s="222"/>
      <c r="AT418" s="223" t="s">
        <v>173</v>
      </c>
      <c r="AU418" s="223" t="s">
        <v>87</v>
      </c>
      <c r="AV418" s="14" t="s">
        <v>163</v>
      </c>
      <c r="AW418" s="14" t="s">
        <v>4</v>
      </c>
      <c r="AX418" s="14" t="s">
        <v>85</v>
      </c>
      <c r="AY418" s="223" t="s">
        <v>157</v>
      </c>
    </row>
    <row r="419" spans="1:65" s="2" customFormat="1" ht="37.799999999999997" customHeight="1">
      <c r="A419" s="34"/>
      <c r="B419" s="35"/>
      <c r="C419" s="187" t="s">
        <v>537</v>
      </c>
      <c r="D419" s="187" t="s">
        <v>159</v>
      </c>
      <c r="E419" s="188" t="s">
        <v>538</v>
      </c>
      <c r="F419" s="189" t="s">
        <v>539</v>
      </c>
      <c r="G419" s="190" t="s">
        <v>171</v>
      </c>
      <c r="H419" s="191">
        <v>689.33799999999997</v>
      </c>
      <c r="I419" s="192"/>
      <c r="J419" s="193">
        <f>ROUND(I419*H419,2)</f>
        <v>0</v>
      </c>
      <c r="K419" s="194"/>
      <c r="L419" s="39"/>
      <c r="M419" s="195" t="s">
        <v>1</v>
      </c>
      <c r="N419" s="196" t="s">
        <v>42</v>
      </c>
      <c r="O419" s="71"/>
      <c r="P419" s="197">
        <f>O419*H419</f>
        <v>0</v>
      </c>
      <c r="Q419" s="197">
        <v>1.3650000000000001E-2</v>
      </c>
      <c r="R419" s="197">
        <f>Q419*H419</f>
        <v>9.4094636999999999</v>
      </c>
      <c r="S419" s="197">
        <v>0</v>
      </c>
      <c r="T419" s="198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99" t="s">
        <v>163</v>
      </c>
      <c r="AT419" s="199" t="s">
        <v>159</v>
      </c>
      <c r="AU419" s="199" t="s">
        <v>87</v>
      </c>
      <c r="AY419" s="17" t="s">
        <v>157</v>
      </c>
      <c r="BE419" s="200">
        <f>IF(N419="základní",J419,0)</f>
        <v>0</v>
      </c>
      <c r="BF419" s="200">
        <f>IF(N419="snížená",J419,0)</f>
        <v>0</v>
      </c>
      <c r="BG419" s="200">
        <f>IF(N419="zákl. přenesená",J419,0)</f>
        <v>0</v>
      </c>
      <c r="BH419" s="200">
        <f>IF(N419="sníž. přenesená",J419,0)</f>
        <v>0</v>
      </c>
      <c r="BI419" s="200">
        <f>IF(N419="nulová",J419,0)</f>
        <v>0</v>
      </c>
      <c r="BJ419" s="17" t="s">
        <v>85</v>
      </c>
      <c r="BK419" s="200">
        <f>ROUND(I419*H419,2)</f>
        <v>0</v>
      </c>
      <c r="BL419" s="17" t="s">
        <v>163</v>
      </c>
      <c r="BM419" s="199" t="s">
        <v>540</v>
      </c>
    </row>
    <row r="420" spans="1:65" s="13" customFormat="1" ht="10.15">
      <c r="B420" s="201"/>
      <c r="C420" s="202"/>
      <c r="D420" s="203" t="s">
        <v>173</v>
      </c>
      <c r="E420" s="204" t="s">
        <v>1</v>
      </c>
      <c r="F420" s="205" t="s">
        <v>541</v>
      </c>
      <c r="G420" s="202"/>
      <c r="H420" s="206">
        <v>45.26</v>
      </c>
      <c r="I420" s="207"/>
      <c r="J420" s="202"/>
      <c r="K420" s="202"/>
      <c r="L420" s="208"/>
      <c r="M420" s="209"/>
      <c r="N420" s="210"/>
      <c r="O420" s="210"/>
      <c r="P420" s="210"/>
      <c r="Q420" s="210"/>
      <c r="R420" s="210"/>
      <c r="S420" s="210"/>
      <c r="T420" s="211"/>
      <c r="AT420" s="212" t="s">
        <v>173</v>
      </c>
      <c r="AU420" s="212" t="s">
        <v>87</v>
      </c>
      <c r="AV420" s="13" t="s">
        <v>87</v>
      </c>
      <c r="AW420" s="13" t="s">
        <v>34</v>
      </c>
      <c r="AX420" s="13" t="s">
        <v>77</v>
      </c>
      <c r="AY420" s="212" t="s">
        <v>157</v>
      </c>
    </row>
    <row r="421" spans="1:65" s="13" customFormat="1" ht="10.15">
      <c r="B421" s="201"/>
      <c r="C421" s="202"/>
      <c r="D421" s="203" t="s">
        <v>173</v>
      </c>
      <c r="E421" s="204" t="s">
        <v>1</v>
      </c>
      <c r="F421" s="205" t="s">
        <v>542</v>
      </c>
      <c r="G421" s="202"/>
      <c r="H421" s="206">
        <v>38.79</v>
      </c>
      <c r="I421" s="207"/>
      <c r="J421" s="202"/>
      <c r="K421" s="202"/>
      <c r="L421" s="208"/>
      <c r="M421" s="209"/>
      <c r="N421" s="210"/>
      <c r="O421" s="210"/>
      <c r="P421" s="210"/>
      <c r="Q421" s="210"/>
      <c r="R421" s="210"/>
      <c r="S421" s="210"/>
      <c r="T421" s="211"/>
      <c r="AT421" s="212" t="s">
        <v>173</v>
      </c>
      <c r="AU421" s="212" t="s">
        <v>87</v>
      </c>
      <c r="AV421" s="13" t="s">
        <v>87</v>
      </c>
      <c r="AW421" s="13" t="s">
        <v>34</v>
      </c>
      <c r="AX421" s="13" t="s">
        <v>77</v>
      </c>
      <c r="AY421" s="212" t="s">
        <v>157</v>
      </c>
    </row>
    <row r="422" spans="1:65" s="13" customFormat="1" ht="10.15">
      <c r="B422" s="201"/>
      <c r="C422" s="202"/>
      <c r="D422" s="203" t="s">
        <v>173</v>
      </c>
      <c r="E422" s="204" t="s">
        <v>1</v>
      </c>
      <c r="F422" s="205" t="s">
        <v>543</v>
      </c>
      <c r="G422" s="202"/>
      <c r="H422" s="206">
        <v>50.456000000000003</v>
      </c>
      <c r="I422" s="207"/>
      <c r="J422" s="202"/>
      <c r="K422" s="202"/>
      <c r="L422" s="208"/>
      <c r="M422" s="209"/>
      <c r="N422" s="210"/>
      <c r="O422" s="210"/>
      <c r="P422" s="210"/>
      <c r="Q422" s="210"/>
      <c r="R422" s="210"/>
      <c r="S422" s="210"/>
      <c r="T422" s="211"/>
      <c r="AT422" s="212" t="s">
        <v>173</v>
      </c>
      <c r="AU422" s="212" t="s">
        <v>87</v>
      </c>
      <c r="AV422" s="13" t="s">
        <v>87</v>
      </c>
      <c r="AW422" s="13" t="s">
        <v>34</v>
      </c>
      <c r="AX422" s="13" t="s">
        <v>77</v>
      </c>
      <c r="AY422" s="212" t="s">
        <v>157</v>
      </c>
    </row>
    <row r="423" spans="1:65" s="13" customFormat="1" ht="10.15">
      <c r="B423" s="201"/>
      <c r="C423" s="202"/>
      <c r="D423" s="203" t="s">
        <v>173</v>
      </c>
      <c r="E423" s="204" t="s">
        <v>1</v>
      </c>
      <c r="F423" s="205" t="s">
        <v>544</v>
      </c>
      <c r="G423" s="202"/>
      <c r="H423" s="206">
        <v>14.9</v>
      </c>
      <c r="I423" s="207"/>
      <c r="J423" s="202"/>
      <c r="K423" s="202"/>
      <c r="L423" s="208"/>
      <c r="M423" s="209"/>
      <c r="N423" s="210"/>
      <c r="O423" s="210"/>
      <c r="P423" s="210"/>
      <c r="Q423" s="210"/>
      <c r="R423" s="210"/>
      <c r="S423" s="210"/>
      <c r="T423" s="211"/>
      <c r="AT423" s="212" t="s">
        <v>173</v>
      </c>
      <c r="AU423" s="212" t="s">
        <v>87</v>
      </c>
      <c r="AV423" s="13" t="s">
        <v>87</v>
      </c>
      <c r="AW423" s="13" t="s">
        <v>34</v>
      </c>
      <c r="AX423" s="13" t="s">
        <v>77</v>
      </c>
      <c r="AY423" s="212" t="s">
        <v>157</v>
      </c>
    </row>
    <row r="424" spans="1:65" s="13" customFormat="1" ht="10.15">
      <c r="B424" s="201"/>
      <c r="C424" s="202"/>
      <c r="D424" s="203" t="s">
        <v>173</v>
      </c>
      <c r="E424" s="204" t="s">
        <v>1</v>
      </c>
      <c r="F424" s="205" t="s">
        <v>545</v>
      </c>
      <c r="G424" s="202"/>
      <c r="H424" s="206">
        <v>9.9</v>
      </c>
      <c r="I424" s="207"/>
      <c r="J424" s="202"/>
      <c r="K424" s="202"/>
      <c r="L424" s="208"/>
      <c r="M424" s="209"/>
      <c r="N424" s="210"/>
      <c r="O424" s="210"/>
      <c r="P424" s="210"/>
      <c r="Q424" s="210"/>
      <c r="R424" s="210"/>
      <c r="S424" s="210"/>
      <c r="T424" s="211"/>
      <c r="AT424" s="212" t="s">
        <v>173</v>
      </c>
      <c r="AU424" s="212" t="s">
        <v>87</v>
      </c>
      <c r="AV424" s="13" t="s">
        <v>87</v>
      </c>
      <c r="AW424" s="13" t="s">
        <v>34</v>
      </c>
      <c r="AX424" s="13" t="s">
        <v>77</v>
      </c>
      <c r="AY424" s="212" t="s">
        <v>157</v>
      </c>
    </row>
    <row r="425" spans="1:65" s="13" customFormat="1" ht="10.15">
      <c r="B425" s="201"/>
      <c r="C425" s="202"/>
      <c r="D425" s="203" t="s">
        <v>173</v>
      </c>
      <c r="E425" s="204" t="s">
        <v>1</v>
      </c>
      <c r="F425" s="205" t="s">
        <v>546</v>
      </c>
      <c r="G425" s="202"/>
      <c r="H425" s="206">
        <v>9.9</v>
      </c>
      <c r="I425" s="207"/>
      <c r="J425" s="202"/>
      <c r="K425" s="202"/>
      <c r="L425" s="208"/>
      <c r="M425" s="209"/>
      <c r="N425" s="210"/>
      <c r="O425" s="210"/>
      <c r="P425" s="210"/>
      <c r="Q425" s="210"/>
      <c r="R425" s="210"/>
      <c r="S425" s="210"/>
      <c r="T425" s="211"/>
      <c r="AT425" s="212" t="s">
        <v>173</v>
      </c>
      <c r="AU425" s="212" t="s">
        <v>87</v>
      </c>
      <c r="AV425" s="13" t="s">
        <v>87</v>
      </c>
      <c r="AW425" s="13" t="s">
        <v>34</v>
      </c>
      <c r="AX425" s="13" t="s">
        <v>77</v>
      </c>
      <c r="AY425" s="212" t="s">
        <v>157</v>
      </c>
    </row>
    <row r="426" spans="1:65" s="13" customFormat="1" ht="10.15">
      <c r="B426" s="201"/>
      <c r="C426" s="202"/>
      <c r="D426" s="203" t="s">
        <v>173</v>
      </c>
      <c r="E426" s="204" t="s">
        <v>1</v>
      </c>
      <c r="F426" s="205" t="s">
        <v>547</v>
      </c>
      <c r="G426" s="202"/>
      <c r="H426" s="206">
        <v>56.7</v>
      </c>
      <c r="I426" s="207"/>
      <c r="J426" s="202"/>
      <c r="K426" s="202"/>
      <c r="L426" s="208"/>
      <c r="M426" s="209"/>
      <c r="N426" s="210"/>
      <c r="O426" s="210"/>
      <c r="P426" s="210"/>
      <c r="Q426" s="210"/>
      <c r="R426" s="210"/>
      <c r="S426" s="210"/>
      <c r="T426" s="211"/>
      <c r="AT426" s="212" t="s">
        <v>173</v>
      </c>
      <c r="AU426" s="212" t="s">
        <v>87</v>
      </c>
      <c r="AV426" s="13" t="s">
        <v>87</v>
      </c>
      <c r="AW426" s="13" t="s">
        <v>34</v>
      </c>
      <c r="AX426" s="13" t="s">
        <v>77</v>
      </c>
      <c r="AY426" s="212" t="s">
        <v>157</v>
      </c>
    </row>
    <row r="427" spans="1:65" s="13" customFormat="1" ht="10.15">
      <c r="B427" s="201"/>
      <c r="C427" s="202"/>
      <c r="D427" s="203" t="s">
        <v>173</v>
      </c>
      <c r="E427" s="204" t="s">
        <v>1</v>
      </c>
      <c r="F427" s="205" t="s">
        <v>548</v>
      </c>
      <c r="G427" s="202"/>
      <c r="H427" s="206">
        <v>22.25</v>
      </c>
      <c r="I427" s="207"/>
      <c r="J427" s="202"/>
      <c r="K427" s="202"/>
      <c r="L427" s="208"/>
      <c r="M427" s="209"/>
      <c r="N427" s="210"/>
      <c r="O427" s="210"/>
      <c r="P427" s="210"/>
      <c r="Q427" s="210"/>
      <c r="R427" s="210"/>
      <c r="S427" s="210"/>
      <c r="T427" s="211"/>
      <c r="AT427" s="212" t="s">
        <v>173</v>
      </c>
      <c r="AU427" s="212" t="s">
        <v>87</v>
      </c>
      <c r="AV427" s="13" t="s">
        <v>87</v>
      </c>
      <c r="AW427" s="13" t="s">
        <v>34</v>
      </c>
      <c r="AX427" s="13" t="s">
        <v>77</v>
      </c>
      <c r="AY427" s="212" t="s">
        <v>157</v>
      </c>
    </row>
    <row r="428" spans="1:65" s="13" customFormat="1" ht="10.15">
      <c r="B428" s="201"/>
      <c r="C428" s="202"/>
      <c r="D428" s="203" t="s">
        <v>173</v>
      </c>
      <c r="E428" s="204" t="s">
        <v>1</v>
      </c>
      <c r="F428" s="205" t="s">
        <v>549</v>
      </c>
      <c r="G428" s="202"/>
      <c r="H428" s="206">
        <v>19</v>
      </c>
      <c r="I428" s="207"/>
      <c r="J428" s="202"/>
      <c r="K428" s="202"/>
      <c r="L428" s="208"/>
      <c r="M428" s="209"/>
      <c r="N428" s="210"/>
      <c r="O428" s="210"/>
      <c r="P428" s="210"/>
      <c r="Q428" s="210"/>
      <c r="R428" s="210"/>
      <c r="S428" s="210"/>
      <c r="T428" s="211"/>
      <c r="AT428" s="212" t="s">
        <v>173</v>
      </c>
      <c r="AU428" s="212" t="s">
        <v>87</v>
      </c>
      <c r="AV428" s="13" t="s">
        <v>87</v>
      </c>
      <c r="AW428" s="13" t="s">
        <v>34</v>
      </c>
      <c r="AX428" s="13" t="s">
        <v>77</v>
      </c>
      <c r="AY428" s="212" t="s">
        <v>157</v>
      </c>
    </row>
    <row r="429" spans="1:65" s="13" customFormat="1" ht="10.15">
      <c r="B429" s="201"/>
      <c r="C429" s="202"/>
      <c r="D429" s="203" t="s">
        <v>173</v>
      </c>
      <c r="E429" s="204" t="s">
        <v>1</v>
      </c>
      <c r="F429" s="205" t="s">
        <v>550</v>
      </c>
      <c r="G429" s="202"/>
      <c r="H429" s="206">
        <v>53.6</v>
      </c>
      <c r="I429" s="207"/>
      <c r="J429" s="202"/>
      <c r="K429" s="202"/>
      <c r="L429" s="208"/>
      <c r="M429" s="209"/>
      <c r="N429" s="210"/>
      <c r="O429" s="210"/>
      <c r="P429" s="210"/>
      <c r="Q429" s="210"/>
      <c r="R429" s="210"/>
      <c r="S429" s="210"/>
      <c r="T429" s="211"/>
      <c r="AT429" s="212" t="s">
        <v>173</v>
      </c>
      <c r="AU429" s="212" t="s">
        <v>87</v>
      </c>
      <c r="AV429" s="13" t="s">
        <v>87</v>
      </c>
      <c r="AW429" s="13" t="s">
        <v>34</v>
      </c>
      <c r="AX429" s="13" t="s">
        <v>77</v>
      </c>
      <c r="AY429" s="212" t="s">
        <v>157</v>
      </c>
    </row>
    <row r="430" spans="1:65" s="13" customFormat="1" ht="10.15">
      <c r="B430" s="201"/>
      <c r="C430" s="202"/>
      <c r="D430" s="203" t="s">
        <v>173</v>
      </c>
      <c r="E430" s="204" t="s">
        <v>1</v>
      </c>
      <c r="F430" s="205" t="s">
        <v>551</v>
      </c>
      <c r="G430" s="202"/>
      <c r="H430" s="206">
        <v>20</v>
      </c>
      <c r="I430" s="207"/>
      <c r="J430" s="202"/>
      <c r="K430" s="202"/>
      <c r="L430" s="208"/>
      <c r="M430" s="209"/>
      <c r="N430" s="210"/>
      <c r="O430" s="210"/>
      <c r="P430" s="210"/>
      <c r="Q430" s="210"/>
      <c r="R430" s="210"/>
      <c r="S430" s="210"/>
      <c r="T430" s="211"/>
      <c r="AT430" s="212" t="s">
        <v>173</v>
      </c>
      <c r="AU430" s="212" t="s">
        <v>87</v>
      </c>
      <c r="AV430" s="13" t="s">
        <v>87</v>
      </c>
      <c r="AW430" s="13" t="s">
        <v>34</v>
      </c>
      <c r="AX430" s="13" t="s">
        <v>77</v>
      </c>
      <c r="AY430" s="212" t="s">
        <v>157</v>
      </c>
    </row>
    <row r="431" spans="1:65" s="13" customFormat="1" ht="10.15">
      <c r="B431" s="201"/>
      <c r="C431" s="202"/>
      <c r="D431" s="203" t="s">
        <v>173</v>
      </c>
      <c r="E431" s="204" t="s">
        <v>1</v>
      </c>
      <c r="F431" s="205" t="s">
        <v>552</v>
      </c>
      <c r="G431" s="202"/>
      <c r="H431" s="206">
        <v>18.100000000000001</v>
      </c>
      <c r="I431" s="207"/>
      <c r="J431" s="202"/>
      <c r="K431" s="202"/>
      <c r="L431" s="208"/>
      <c r="M431" s="209"/>
      <c r="N431" s="210"/>
      <c r="O431" s="210"/>
      <c r="P431" s="210"/>
      <c r="Q431" s="210"/>
      <c r="R431" s="210"/>
      <c r="S431" s="210"/>
      <c r="T431" s="211"/>
      <c r="AT431" s="212" t="s">
        <v>173</v>
      </c>
      <c r="AU431" s="212" t="s">
        <v>87</v>
      </c>
      <c r="AV431" s="13" t="s">
        <v>87</v>
      </c>
      <c r="AW431" s="13" t="s">
        <v>34</v>
      </c>
      <c r="AX431" s="13" t="s">
        <v>77</v>
      </c>
      <c r="AY431" s="212" t="s">
        <v>157</v>
      </c>
    </row>
    <row r="432" spans="1:65" s="13" customFormat="1" ht="10.15">
      <c r="B432" s="201"/>
      <c r="C432" s="202"/>
      <c r="D432" s="203" t="s">
        <v>173</v>
      </c>
      <c r="E432" s="204" t="s">
        <v>1</v>
      </c>
      <c r="F432" s="205" t="s">
        <v>553</v>
      </c>
      <c r="G432" s="202"/>
      <c r="H432" s="206">
        <v>11.4</v>
      </c>
      <c r="I432" s="207"/>
      <c r="J432" s="202"/>
      <c r="K432" s="202"/>
      <c r="L432" s="208"/>
      <c r="M432" s="209"/>
      <c r="N432" s="210"/>
      <c r="O432" s="210"/>
      <c r="P432" s="210"/>
      <c r="Q432" s="210"/>
      <c r="R432" s="210"/>
      <c r="S432" s="210"/>
      <c r="T432" s="211"/>
      <c r="AT432" s="212" t="s">
        <v>173</v>
      </c>
      <c r="AU432" s="212" t="s">
        <v>87</v>
      </c>
      <c r="AV432" s="13" t="s">
        <v>87</v>
      </c>
      <c r="AW432" s="13" t="s">
        <v>34</v>
      </c>
      <c r="AX432" s="13" t="s">
        <v>77</v>
      </c>
      <c r="AY432" s="212" t="s">
        <v>157</v>
      </c>
    </row>
    <row r="433" spans="1:65" s="13" customFormat="1" ht="10.15">
      <c r="B433" s="201"/>
      <c r="C433" s="202"/>
      <c r="D433" s="203" t="s">
        <v>173</v>
      </c>
      <c r="E433" s="204" t="s">
        <v>1</v>
      </c>
      <c r="F433" s="205" t="s">
        <v>554</v>
      </c>
      <c r="G433" s="202"/>
      <c r="H433" s="206">
        <v>11.4</v>
      </c>
      <c r="I433" s="207"/>
      <c r="J433" s="202"/>
      <c r="K433" s="202"/>
      <c r="L433" s="208"/>
      <c r="M433" s="209"/>
      <c r="N433" s="210"/>
      <c r="O433" s="210"/>
      <c r="P433" s="210"/>
      <c r="Q433" s="210"/>
      <c r="R433" s="210"/>
      <c r="S433" s="210"/>
      <c r="T433" s="211"/>
      <c r="AT433" s="212" t="s">
        <v>173</v>
      </c>
      <c r="AU433" s="212" t="s">
        <v>87</v>
      </c>
      <c r="AV433" s="13" t="s">
        <v>87</v>
      </c>
      <c r="AW433" s="13" t="s">
        <v>34</v>
      </c>
      <c r="AX433" s="13" t="s">
        <v>77</v>
      </c>
      <c r="AY433" s="212" t="s">
        <v>157</v>
      </c>
    </row>
    <row r="434" spans="1:65" s="13" customFormat="1" ht="10.15">
      <c r="B434" s="201"/>
      <c r="C434" s="202"/>
      <c r="D434" s="203" t="s">
        <v>173</v>
      </c>
      <c r="E434" s="204" t="s">
        <v>1</v>
      </c>
      <c r="F434" s="205" t="s">
        <v>555</v>
      </c>
      <c r="G434" s="202"/>
      <c r="H434" s="206">
        <v>20.75</v>
      </c>
      <c r="I434" s="207"/>
      <c r="J434" s="202"/>
      <c r="K434" s="202"/>
      <c r="L434" s="208"/>
      <c r="M434" s="209"/>
      <c r="N434" s="210"/>
      <c r="O434" s="210"/>
      <c r="P434" s="210"/>
      <c r="Q434" s="210"/>
      <c r="R434" s="210"/>
      <c r="S434" s="210"/>
      <c r="T434" s="211"/>
      <c r="AT434" s="212" t="s">
        <v>173</v>
      </c>
      <c r="AU434" s="212" t="s">
        <v>87</v>
      </c>
      <c r="AV434" s="13" t="s">
        <v>87</v>
      </c>
      <c r="AW434" s="13" t="s">
        <v>34</v>
      </c>
      <c r="AX434" s="13" t="s">
        <v>77</v>
      </c>
      <c r="AY434" s="212" t="s">
        <v>157</v>
      </c>
    </row>
    <row r="435" spans="1:65" s="13" customFormat="1" ht="10.15">
      <c r="B435" s="201"/>
      <c r="C435" s="202"/>
      <c r="D435" s="203" t="s">
        <v>173</v>
      </c>
      <c r="E435" s="204" t="s">
        <v>1</v>
      </c>
      <c r="F435" s="205" t="s">
        <v>556</v>
      </c>
      <c r="G435" s="202"/>
      <c r="H435" s="206">
        <v>103.01</v>
      </c>
      <c r="I435" s="207"/>
      <c r="J435" s="202"/>
      <c r="K435" s="202"/>
      <c r="L435" s="208"/>
      <c r="M435" s="209"/>
      <c r="N435" s="210"/>
      <c r="O435" s="210"/>
      <c r="P435" s="210"/>
      <c r="Q435" s="210"/>
      <c r="R435" s="210"/>
      <c r="S435" s="210"/>
      <c r="T435" s="211"/>
      <c r="AT435" s="212" t="s">
        <v>173</v>
      </c>
      <c r="AU435" s="212" t="s">
        <v>87</v>
      </c>
      <c r="AV435" s="13" t="s">
        <v>87</v>
      </c>
      <c r="AW435" s="13" t="s">
        <v>34</v>
      </c>
      <c r="AX435" s="13" t="s">
        <v>77</v>
      </c>
      <c r="AY435" s="212" t="s">
        <v>157</v>
      </c>
    </row>
    <row r="436" spans="1:65" s="13" customFormat="1" ht="10.15">
      <c r="B436" s="201"/>
      <c r="C436" s="202"/>
      <c r="D436" s="203" t="s">
        <v>173</v>
      </c>
      <c r="E436" s="204" t="s">
        <v>1</v>
      </c>
      <c r="F436" s="205" t="s">
        <v>557</v>
      </c>
      <c r="G436" s="202"/>
      <c r="H436" s="206">
        <v>90.54</v>
      </c>
      <c r="I436" s="207"/>
      <c r="J436" s="202"/>
      <c r="K436" s="202"/>
      <c r="L436" s="208"/>
      <c r="M436" s="209"/>
      <c r="N436" s="210"/>
      <c r="O436" s="210"/>
      <c r="P436" s="210"/>
      <c r="Q436" s="210"/>
      <c r="R436" s="210"/>
      <c r="S436" s="210"/>
      <c r="T436" s="211"/>
      <c r="AT436" s="212" t="s">
        <v>173</v>
      </c>
      <c r="AU436" s="212" t="s">
        <v>87</v>
      </c>
      <c r="AV436" s="13" t="s">
        <v>87</v>
      </c>
      <c r="AW436" s="13" t="s">
        <v>34</v>
      </c>
      <c r="AX436" s="13" t="s">
        <v>77</v>
      </c>
      <c r="AY436" s="212" t="s">
        <v>157</v>
      </c>
    </row>
    <row r="437" spans="1:65" s="13" customFormat="1" ht="10.15">
      <c r="B437" s="201"/>
      <c r="C437" s="202"/>
      <c r="D437" s="203" t="s">
        <v>173</v>
      </c>
      <c r="E437" s="204" t="s">
        <v>1</v>
      </c>
      <c r="F437" s="205" t="s">
        <v>558</v>
      </c>
      <c r="G437" s="202"/>
      <c r="H437" s="206">
        <v>93.382000000000005</v>
      </c>
      <c r="I437" s="207"/>
      <c r="J437" s="202"/>
      <c r="K437" s="202"/>
      <c r="L437" s="208"/>
      <c r="M437" s="209"/>
      <c r="N437" s="210"/>
      <c r="O437" s="210"/>
      <c r="P437" s="210"/>
      <c r="Q437" s="210"/>
      <c r="R437" s="210"/>
      <c r="S437" s="210"/>
      <c r="T437" s="211"/>
      <c r="AT437" s="212" t="s">
        <v>173</v>
      </c>
      <c r="AU437" s="212" t="s">
        <v>87</v>
      </c>
      <c r="AV437" s="13" t="s">
        <v>87</v>
      </c>
      <c r="AW437" s="13" t="s">
        <v>34</v>
      </c>
      <c r="AX437" s="13" t="s">
        <v>77</v>
      </c>
      <c r="AY437" s="212" t="s">
        <v>157</v>
      </c>
    </row>
    <row r="438" spans="1:65" s="14" customFormat="1" ht="10.15">
      <c r="B438" s="213"/>
      <c r="C438" s="214"/>
      <c r="D438" s="203" t="s">
        <v>173</v>
      </c>
      <c r="E438" s="215" t="s">
        <v>1</v>
      </c>
      <c r="F438" s="216" t="s">
        <v>178</v>
      </c>
      <c r="G438" s="214"/>
      <c r="H438" s="217">
        <v>689.33799999999997</v>
      </c>
      <c r="I438" s="218"/>
      <c r="J438" s="214"/>
      <c r="K438" s="214"/>
      <c r="L438" s="219"/>
      <c r="M438" s="220"/>
      <c r="N438" s="221"/>
      <c r="O438" s="221"/>
      <c r="P438" s="221"/>
      <c r="Q438" s="221"/>
      <c r="R438" s="221"/>
      <c r="S438" s="221"/>
      <c r="T438" s="222"/>
      <c r="AT438" s="223" t="s">
        <v>173</v>
      </c>
      <c r="AU438" s="223" t="s">
        <v>87</v>
      </c>
      <c r="AV438" s="14" t="s">
        <v>163</v>
      </c>
      <c r="AW438" s="14" t="s">
        <v>4</v>
      </c>
      <c r="AX438" s="14" t="s">
        <v>85</v>
      </c>
      <c r="AY438" s="223" t="s">
        <v>157</v>
      </c>
    </row>
    <row r="439" spans="1:65" s="2" customFormat="1" ht="24.2" customHeight="1">
      <c r="A439" s="34"/>
      <c r="B439" s="35"/>
      <c r="C439" s="187" t="s">
        <v>559</v>
      </c>
      <c r="D439" s="187" t="s">
        <v>159</v>
      </c>
      <c r="E439" s="188" t="s">
        <v>560</v>
      </c>
      <c r="F439" s="189" t="s">
        <v>561</v>
      </c>
      <c r="G439" s="190" t="s">
        <v>171</v>
      </c>
      <c r="H439" s="191">
        <v>515.44200000000001</v>
      </c>
      <c r="I439" s="192"/>
      <c r="J439" s="193">
        <f>ROUND(I439*H439,2)</f>
        <v>0</v>
      </c>
      <c r="K439" s="194"/>
      <c r="L439" s="39"/>
      <c r="M439" s="195" t="s">
        <v>1</v>
      </c>
      <c r="N439" s="196" t="s">
        <v>42</v>
      </c>
      <c r="O439" s="71"/>
      <c r="P439" s="197">
        <f>O439*H439</f>
        <v>0</v>
      </c>
      <c r="Q439" s="197">
        <v>3.0000000000000001E-3</v>
      </c>
      <c r="R439" s="197">
        <f>Q439*H439</f>
        <v>1.5463260000000001</v>
      </c>
      <c r="S439" s="197">
        <v>0</v>
      </c>
      <c r="T439" s="198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199" t="s">
        <v>163</v>
      </c>
      <c r="AT439" s="199" t="s">
        <v>159</v>
      </c>
      <c r="AU439" s="199" t="s">
        <v>87</v>
      </c>
      <c r="AY439" s="17" t="s">
        <v>157</v>
      </c>
      <c r="BE439" s="200">
        <f>IF(N439="základní",J439,0)</f>
        <v>0</v>
      </c>
      <c r="BF439" s="200">
        <f>IF(N439="snížená",J439,0)</f>
        <v>0</v>
      </c>
      <c r="BG439" s="200">
        <f>IF(N439="zákl. přenesená",J439,0)</f>
        <v>0</v>
      </c>
      <c r="BH439" s="200">
        <f>IF(N439="sníž. přenesená",J439,0)</f>
        <v>0</v>
      </c>
      <c r="BI439" s="200">
        <f>IF(N439="nulová",J439,0)</f>
        <v>0</v>
      </c>
      <c r="BJ439" s="17" t="s">
        <v>85</v>
      </c>
      <c r="BK439" s="200">
        <f>ROUND(I439*H439,2)</f>
        <v>0</v>
      </c>
      <c r="BL439" s="17" t="s">
        <v>163</v>
      </c>
      <c r="BM439" s="199" t="s">
        <v>562</v>
      </c>
    </row>
    <row r="440" spans="1:65" s="13" customFormat="1" ht="10.15">
      <c r="B440" s="201"/>
      <c r="C440" s="202"/>
      <c r="D440" s="203" t="s">
        <v>173</v>
      </c>
      <c r="E440" s="204" t="s">
        <v>1</v>
      </c>
      <c r="F440" s="205" t="s">
        <v>541</v>
      </c>
      <c r="G440" s="202"/>
      <c r="H440" s="206">
        <v>45.26</v>
      </c>
      <c r="I440" s="207"/>
      <c r="J440" s="202"/>
      <c r="K440" s="202"/>
      <c r="L440" s="208"/>
      <c r="M440" s="209"/>
      <c r="N440" s="210"/>
      <c r="O440" s="210"/>
      <c r="P440" s="210"/>
      <c r="Q440" s="210"/>
      <c r="R440" s="210"/>
      <c r="S440" s="210"/>
      <c r="T440" s="211"/>
      <c r="AT440" s="212" t="s">
        <v>173</v>
      </c>
      <c r="AU440" s="212" t="s">
        <v>87</v>
      </c>
      <c r="AV440" s="13" t="s">
        <v>87</v>
      </c>
      <c r="AW440" s="13" t="s">
        <v>34</v>
      </c>
      <c r="AX440" s="13" t="s">
        <v>77</v>
      </c>
      <c r="AY440" s="212" t="s">
        <v>157</v>
      </c>
    </row>
    <row r="441" spans="1:65" s="13" customFormat="1" ht="10.15">
      <c r="B441" s="201"/>
      <c r="C441" s="202"/>
      <c r="D441" s="203" t="s">
        <v>173</v>
      </c>
      <c r="E441" s="204" t="s">
        <v>1</v>
      </c>
      <c r="F441" s="205" t="s">
        <v>542</v>
      </c>
      <c r="G441" s="202"/>
      <c r="H441" s="206">
        <v>38.79</v>
      </c>
      <c r="I441" s="207"/>
      <c r="J441" s="202"/>
      <c r="K441" s="202"/>
      <c r="L441" s="208"/>
      <c r="M441" s="209"/>
      <c r="N441" s="210"/>
      <c r="O441" s="210"/>
      <c r="P441" s="210"/>
      <c r="Q441" s="210"/>
      <c r="R441" s="210"/>
      <c r="S441" s="210"/>
      <c r="T441" s="211"/>
      <c r="AT441" s="212" t="s">
        <v>173</v>
      </c>
      <c r="AU441" s="212" t="s">
        <v>87</v>
      </c>
      <c r="AV441" s="13" t="s">
        <v>87</v>
      </c>
      <c r="AW441" s="13" t="s">
        <v>34</v>
      </c>
      <c r="AX441" s="13" t="s">
        <v>77</v>
      </c>
      <c r="AY441" s="212" t="s">
        <v>157</v>
      </c>
    </row>
    <row r="442" spans="1:65" s="13" customFormat="1" ht="10.15">
      <c r="B442" s="201"/>
      <c r="C442" s="202"/>
      <c r="D442" s="203" t="s">
        <v>173</v>
      </c>
      <c r="E442" s="204" t="s">
        <v>1</v>
      </c>
      <c r="F442" s="205" t="s">
        <v>543</v>
      </c>
      <c r="G442" s="202"/>
      <c r="H442" s="206">
        <v>50.456000000000003</v>
      </c>
      <c r="I442" s="207"/>
      <c r="J442" s="202"/>
      <c r="K442" s="202"/>
      <c r="L442" s="208"/>
      <c r="M442" s="209"/>
      <c r="N442" s="210"/>
      <c r="O442" s="210"/>
      <c r="P442" s="210"/>
      <c r="Q442" s="210"/>
      <c r="R442" s="210"/>
      <c r="S442" s="210"/>
      <c r="T442" s="211"/>
      <c r="AT442" s="212" t="s">
        <v>173</v>
      </c>
      <c r="AU442" s="212" t="s">
        <v>87</v>
      </c>
      <c r="AV442" s="13" t="s">
        <v>87</v>
      </c>
      <c r="AW442" s="13" t="s">
        <v>34</v>
      </c>
      <c r="AX442" s="13" t="s">
        <v>77</v>
      </c>
      <c r="AY442" s="212" t="s">
        <v>157</v>
      </c>
    </row>
    <row r="443" spans="1:65" s="13" customFormat="1" ht="10.15">
      <c r="B443" s="201"/>
      <c r="C443" s="202"/>
      <c r="D443" s="203" t="s">
        <v>173</v>
      </c>
      <c r="E443" s="204" t="s">
        <v>1</v>
      </c>
      <c r="F443" s="205" t="s">
        <v>563</v>
      </c>
      <c r="G443" s="202"/>
      <c r="H443" s="206">
        <v>5</v>
      </c>
      <c r="I443" s="207"/>
      <c r="J443" s="202"/>
      <c r="K443" s="202"/>
      <c r="L443" s="208"/>
      <c r="M443" s="209"/>
      <c r="N443" s="210"/>
      <c r="O443" s="210"/>
      <c r="P443" s="210"/>
      <c r="Q443" s="210"/>
      <c r="R443" s="210"/>
      <c r="S443" s="210"/>
      <c r="T443" s="211"/>
      <c r="AT443" s="212" t="s">
        <v>173</v>
      </c>
      <c r="AU443" s="212" t="s">
        <v>87</v>
      </c>
      <c r="AV443" s="13" t="s">
        <v>87</v>
      </c>
      <c r="AW443" s="13" t="s">
        <v>34</v>
      </c>
      <c r="AX443" s="13" t="s">
        <v>77</v>
      </c>
      <c r="AY443" s="212" t="s">
        <v>157</v>
      </c>
    </row>
    <row r="444" spans="1:65" s="13" customFormat="1" ht="10.15">
      <c r="B444" s="201"/>
      <c r="C444" s="202"/>
      <c r="D444" s="203" t="s">
        <v>173</v>
      </c>
      <c r="E444" s="204" t="s">
        <v>1</v>
      </c>
      <c r="F444" s="205" t="s">
        <v>564</v>
      </c>
      <c r="G444" s="202"/>
      <c r="H444" s="206">
        <v>3</v>
      </c>
      <c r="I444" s="207"/>
      <c r="J444" s="202"/>
      <c r="K444" s="202"/>
      <c r="L444" s="208"/>
      <c r="M444" s="209"/>
      <c r="N444" s="210"/>
      <c r="O444" s="210"/>
      <c r="P444" s="210"/>
      <c r="Q444" s="210"/>
      <c r="R444" s="210"/>
      <c r="S444" s="210"/>
      <c r="T444" s="211"/>
      <c r="AT444" s="212" t="s">
        <v>173</v>
      </c>
      <c r="AU444" s="212" t="s">
        <v>87</v>
      </c>
      <c r="AV444" s="13" t="s">
        <v>87</v>
      </c>
      <c r="AW444" s="13" t="s">
        <v>34</v>
      </c>
      <c r="AX444" s="13" t="s">
        <v>77</v>
      </c>
      <c r="AY444" s="212" t="s">
        <v>157</v>
      </c>
    </row>
    <row r="445" spans="1:65" s="13" customFormat="1" ht="10.15">
      <c r="B445" s="201"/>
      <c r="C445" s="202"/>
      <c r="D445" s="203" t="s">
        <v>173</v>
      </c>
      <c r="E445" s="204" t="s">
        <v>1</v>
      </c>
      <c r="F445" s="205" t="s">
        <v>565</v>
      </c>
      <c r="G445" s="202"/>
      <c r="H445" s="206">
        <v>3</v>
      </c>
      <c r="I445" s="207"/>
      <c r="J445" s="202"/>
      <c r="K445" s="202"/>
      <c r="L445" s="208"/>
      <c r="M445" s="209"/>
      <c r="N445" s="210"/>
      <c r="O445" s="210"/>
      <c r="P445" s="210"/>
      <c r="Q445" s="210"/>
      <c r="R445" s="210"/>
      <c r="S445" s="210"/>
      <c r="T445" s="211"/>
      <c r="AT445" s="212" t="s">
        <v>173</v>
      </c>
      <c r="AU445" s="212" t="s">
        <v>87</v>
      </c>
      <c r="AV445" s="13" t="s">
        <v>87</v>
      </c>
      <c r="AW445" s="13" t="s">
        <v>34</v>
      </c>
      <c r="AX445" s="13" t="s">
        <v>77</v>
      </c>
      <c r="AY445" s="212" t="s">
        <v>157</v>
      </c>
    </row>
    <row r="446" spans="1:65" s="13" customFormat="1" ht="10.15">
      <c r="B446" s="201"/>
      <c r="C446" s="202"/>
      <c r="D446" s="203" t="s">
        <v>173</v>
      </c>
      <c r="E446" s="204" t="s">
        <v>1</v>
      </c>
      <c r="F446" s="205" t="s">
        <v>566</v>
      </c>
      <c r="G446" s="202"/>
      <c r="H446" s="206">
        <v>7.3920000000000003</v>
      </c>
      <c r="I446" s="207"/>
      <c r="J446" s="202"/>
      <c r="K446" s="202"/>
      <c r="L446" s="208"/>
      <c r="M446" s="209"/>
      <c r="N446" s="210"/>
      <c r="O446" s="210"/>
      <c r="P446" s="210"/>
      <c r="Q446" s="210"/>
      <c r="R446" s="210"/>
      <c r="S446" s="210"/>
      <c r="T446" s="211"/>
      <c r="AT446" s="212" t="s">
        <v>173</v>
      </c>
      <c r="AU446" s="212" t="s">
        <v>87</v>
      </c>
      <c r="AV446" s="13" t="s">
        <v>87</v>
      </c>
      <c r="AW446" s="13" t="s">
        <v>34</v>
      </c>
      <c r="AX446" s="13" t="s">
        <v>77</v>
      </c>
      <c r="AY446" s="212" t="s">
        <v>157</v>
      </c>
    </row>
    <row r="447" spans="1:65" s="13" customFormat="1" ht="10.15">
      <c r="B447" s="201"/>
      <c r="C447" s="202"/>
      <c r="D447" s="203" t="s">
        <v>173</v>
      </c>
      <c r="E447" s="204" t="s">
        <v>1</v>
      </c>
      <c r="F447" s="205" t="s">
        <v>567</v>
      </c>
      <c r="G447" s="202"/>
      <c r="H447" s="206">
        <v>6.9660000000000002</v>
      </c>
      <c r="I447" s="207"/>
      <c r="J447" s="202"/>
      <c r="K447" s="202"/>
      <c r="L447" s="208"/>
      <c r="M447" s="209"/>
      <c r="N447" s="210"/>
      <c r="O447" s="210"/>
      <c r="P447" s="210"/>
      <c r="Q447" s="210"/>
      <c r="R447" s="210"/>
      <c r="S447" s="210"/>
      <c r="T447" s="211"/>
      <c r="AT447" s="212" t="s">
        <v>173</v>
      </c>
      <c r="AU447" s="212" t="s">
        <v>87</v>
      </c>
      <c r="AV447" s="13" t="s">
        <v>87</v>
      </c>
      <c r="AW447" s="13" t="s">
        <v>34</v>
      </c>
      <c r="AX447" s="13" t="s">
        <v>77</v>
      </c>
      <c r="AY447" s="212" t="s">
        <v>157</v>
      </c>
    </row>
    <row r="448" spans="1:65" s="13" customFormat="1" ht="10.15">
      <c r="B448" s="201"/>
      <c r="C448" s="202"/>
      <c r="D448" s="203" t="s">
        <v>173</v>
      </c>
      <c r="E448" s="204" t="s">
        <v>1</v>
      </c>
      <c r="F448" s="205" t="s">
        <v>568</v>
      </c>
      <c r="G448" s="202"/>
      <c r="H448" s="206">
        <v>23.45</v>
      </c>
      <c r="I448" s="207"/>
      <c r="J448" s="202"/>
      <c r="K448" s="202"/>
      <c r="L448" s="208"/>
      <c r="M448" s="209"/>
      <c r="N448" s="210"/>
      <c r="O448" s="210"/>
      <c r="P448" s="210"/>
      <c r="Q448" s="210"/>
      <c r="R448" s="210"/>
      <c r="S448" s="210"/>
      <c r="T448" s="211"/>
      <c r="AT448" s="212" t="s">
        <v>173</v>
      </c>
      <c r="AU448" s="212" t="s">
        <v>87</v>
      </c>
      <c r="AV448" s="13" t="s">
        <v>87</v>
      </c>
      <c r="AW448" s="13" t="s">
        <v>34</v>
      </c>
      <c r="AX448" s="13" t="s">
        <v>77</v>
      </c>
      <c r="AY448" s="212" t="s">
        <v>157</v>
      </c>
    </row>
    <row r="449" spans="1:65" s="13" customFormat="1" ht="10.15">
      <c r="B449" s="201"/>
      <c r="C449" s="202"/>
      <c r="D449" s="203" t="s">
        <v>173</v>
      </c>
      <c r="E449" s="204" t="s">
        <v>1</v>
      </c>
      <c r="F449" s="205" t="s">
        <v>569</v>
      </c>
      <c r="G449" s="202"/>
      <c r="H449" s="206">
        <v>6.8959999999999999</v>
      </c>
      <c r="I449" s="207"/>
      <c r="J449" s="202"/>
      <c r="K449" s="202"/>
      <c r="L449" s="208"/>
      <c r="M449" s="209"/>
      <c r="N449" s="210"/>
      <c r="O449" s="210"/>
      <c r="P449" s="210"/>
      <c r="Q449" s="210"/>
      <c r="R449" s="210"/>
      <c r="S449" s="210"/>
      <c r="T449" s="211"/>
      <c r="AT449" s="212" t="s">
        <v>173</v>
      </c>
      <c r="AU449" s="212" t="s">
        <v>87</v>
      </c>
      <c r="AV449" s="13" t="s">
        <v>87</v>
      </c>
      <c r="AW449" s="13" t="s">
        <v>34</v>
      </c>
      <c r="AX449" s="13" t="s">
        <v>77</v>
      </c>
      <c r="AY449" s="212" t="s">
        <v>157</v>
      </c>
    </row>
    <row r="450" spans="1:65" s="13" customFormat="1" ht="10.15">
      <c r="B450" s="201"/>
      <c r="C450" s="202"/>
      <c r="D450" s="203" t="s">
        <v>173</v>
      </c>
      <c r="E450" s="204" t="s">
        <v>1</v>
      </c>
      <c r="F450" s="205" t="s">
        <v>551</v>
      </c>
      <c r="G450" s="202"/>
      <c r="H450" s="206">
        <v>20</v>
      </c>
      <c r="I450" s="207"/>
      <c r="J450" s="202"/>
      <c r="K450" s="202"/>
      <c r="L450" s="208"/>
      <c r="M450" s="209"/>
      <c r="N450" s="210"/>
      <c r="O450" s="210"/>
      <c r="P450" s="210"/>
      <c r="Q450" s="210"/>
      <c r="R450" s="210"/>
      <c r="S450" s="210"/>
      <c r="T450" s="211"/>
      <c r="AT450" s="212" t="s">
        <v>173</v>
      </c>
      <c r="AU450" s="212" t="s">
        <v>87</v>
      </c>
      <c r="AV450" s="13" t="s">
        <v>87</v>
      </c>
      <c r="AW450" s="13" t="s">
        <v>34</v>
      </c>
      <c r="AX450" s="13" t="s">
        <v>77</v>
      </c>
      <c r="AY450" s="212" t="s">
        <v>157</v>
      </c>
    </row>
    <row r="451" spans="1:65" s="13" customFormat="1" ht="10.15">
      <c r="B451" s="201"/>
      <c r="C451" s="202"/>
      <c r="D451" s="203" t="s">
        <v>173</v>
      </c>
      <c r="E451" s="204" t="s">
        <v>1</v>
      </c>
      <c r="F451" s="205" t="s">
        <v>570</v>
      </c>
      <c r="G451" s="202"/>
      <c r="H451" s="206">
        <v>4</v>
      </c>
      <c r="I451" s="207"/>
      <c r="J451" s="202"/>
      <c r="K451" s="202"/>
      <c r="L451" s="208"/>
      <c r="M451" s="209"/>
      <c r="N451" s="210"/>
      <c r="O451" s="210"/>
      <c r="P451" s="210"/>
      <c r="Q451" s="210"/>
      <c r="R451" s="210"/>
      <c r="S451" s="210"/>
      <c r="T451" s="211"/>
      <c r="AT451" s="212" t="s">
        <v>173</v>
      </c>
      <c r="AU451" s="212" t="s">
        <v>87</v>
      </c>
      <c r="AV451" s="13" t="s">
        <v>87</v>
      </c>
      <c r="AW451" s="13" t="s">
        <v>34</v>
      </c>
      <c r="AX451" s="13" t="s">
        <v>77</v>
      </c>
      <c r="AY451" s="212" t="s">
        <v>157</v>
      </c>
    </row>
    <row r="452" spans="1:65" s="13" customFormat="1" ht="10.15">
      <c r="B452" s="201"/>
      <c r="C452" s="202"/>
      <c r="D452" s="203" t="s">
        <v>173</v>
      </c>
      <c r="E452" s="204" t="s">
        <v>1</v>
      </c>
      <c r="F452" s="205" t="s">
        <v>571</v>
      </c>
      <c r="G452" s="202"/>
      <c r="H452" s="206">
        <v>3.6</v>
      </c>
      <c r="I452" s="207"/>
      <c r="J452" s="202"/>
      <c r="K452" s="202"/>
      <c r="L452" s="208"/>
      <c r="M452" s="209"/>
      <c r="N452" s="210"/>
      <c r="O452" s="210"/>
      <c r="P452" s="210"/>
      <c r="Q452" s="210"/>
      <c r="R452" s="210"/>
      <c r="S452" s="210"/>
      <c r="T452" s="211"/>
      <c r="AT452" s="212" t="s">
        <v>173</v>
      </c>
      <c r="AU452" s="212" t="s">
        <v>87</v>
      </c>
      <c r="AV452" s="13" t="s">
        <v>87</v>
      </c>
      <c r="AW452" s="13" t="s">
        <v>34</v>
      </c>
      <c r="AX452" s="13" t="s">
        <v>77</v>
      </c>
      <c r="AY452" s="212" t="s">
        <v>157</v>
      </c>
    </row>
    <row r="453" spans="1:65" s="13" customFormat="1" ht="10.15">
      <c r="B453" s="201"/>
      <c r="C453" s="202"/>
      <c r="D453" s="203" t="s">
        <v>173</v>
      </c>
      <c r="E453" s="204" t="s">
        <v>1</v>
      </c>
      <c r="F453" s="205" t="s">
        <v>572</v>
      </c>
      <c r="G453" s="202"/>
      <c r="H453" s="206">
        <v>3.6</v>
      </c>
      <c r="I453" s="207"/>
      <c r="J453" s="202"/>
      <c r="K453" s="202"/>
      <c r="L453" s="208"/>
      <c r="M453" s="209"/>
      <c r="N453" s="210"/>
      <c r="O453" s="210"/>
      <c r="P453" s="210"/>
      <c r="Q453" s="210"/>
      <c r="R453" s="210"/>
      <c r="S453" s="210"/>
      <c r="T453" s="211"/>
      <c r="AT453" s="212" t="s">
        <v>173</v>
      </c>
      <c r="AU453" s="212" t="s">
        <v>87</v>
      </c>
      <c r="AV453" s="13" t="s">
        <v>87</v>
      </c>
      <c r="AW453" s="13" t="s">
        <v>34</v>
      </c>
      <c r="AX453" s="13" t="s">
        <v>77</v>
      </c>
      <c r="AY453" s="212" t="s">
        <v>157</v>
      </c>
    </row>
    <row r="454" spans="1:65" s="13" customFormat="1" ht="10.15">
      <c r="B454" s="201"/>
      <c r="C454" s="202"/>
      <c r="D454" s="203" t="s">
        <v>173</v>
      </c>
      <c r="E454" s="204" t="s">
        <v>1</v>
      </c>
      <c r="F454" s="205" t="s">
        <v>573</v>
      </c>
      <c r="G454" s="202"/>
      <c r="H454" s="206">
        <v>7.1</v>
      </c>
      <c r="I454" s="207"/>
      <c r="J454" s="202"/>
      <c r="K454" s="202"/>
      <c r="L454" s="208"/>
      <c r="M454" s="209"/>
      <c r="N454" s="210"/>
      <c r="O454" s="210"/>
      <c r="P454" s="210"/>
      <c r="Q454" s="210"/>
      <c r="R454" s="210"/>
      <c r="S454" s="210"/>
      <c r="T454" s="211"/>
      <c r="AT454" s="212" t="s">
        <v>173</v>
      </c>
      <c r="AU454" s="212" t="s">
        <v>87</v>
      </c>
      <c r="AV454" s="13" t="s">
        <v>87</v>
      </c>
      <c r="AW454" s="13" t="s">
        <v>34</v>
      </c>
      <c r="AX454" s="13" t="s">
        <v>77</v>
      </c>
      <c r="AY454" s="212" t="s">
        <v>157</v>
      </c>
    </row>
    <row r="455" spans="1:65" s="13" customFormat="1" ht="10.15">
      <c r="B455" s="201"/>
      <c r="C455" s="202"/>
      <c r="D455" s="203" t="s">
        <v>173</v>
      </c>
      <c r="E455" s="204" t="s">
        <v>1</v>
      </c>
      <c r="F455" s="205" t="s">
        <v>556</v>
      </c>
      <c r="G455" s="202"/>
      <c r="H455" s="206">
        <v>103.01</v>
      </c>
      <c r="I455" s="207"/>
      <c r="J455" s="202"/>
      <c r="K455" s="202"/>
      <c r="L455" s="208"/>
      <c r="M455" s="209"/>
      <c r="N455" s="210"/>
      <c r="O455" s="210"/>
      <c r="P455" s="210"/>
      <c r="Q455" s="210"/>
      <c r="R455" s="210"/>
      <c r="S455" s="210"/>
      <c r="T455" s="211"/>
      <c r="AT455" s="212" t="s">
        <v>173</v>
      </c>
      <c r="AU455" s="212" t="s">
        <v>87</v>
      </c>
      <c r="AV455" s="13" t="s">
        <v>87</v>
      </c>
      <c r="AW455" s="13" t="s">
        <v>34</v>
      </c>
      <c r="AX455" s="13" t="s">
        <v>77</v>
      </c>
      <c r="AY455" s="212" t="s">
        <v>157</v>
      </c>
    </row>
    <row r="456" spans="1:65" s="13" customFormat="1" ht="10.15">
      <c r="B456" s="201"/>
      <c r="C456" s="202"/>
      <c r="D456" s="203" t="s">
        <v>173</v>
      </c>
      <c r="E456" s="204" t="s">
        <v>1</v>
      </c>
      <c r="F456" s="205" t="s">
        <v>557</v>
      </c>
      <c r="G456" s="202"/>
      <c r="H456" s="206">
        <v>90.54</v>
      </c>
      <c r="I456" s="207"/>
      <c r="J456" s="202"/>
      <c r="K456" s="202"/>
      <c r="L456" s="208"/>
      <c r="M456" s="209"/>
      <c r="N456" s="210"/>
      <c r="O456" s="210"/>
      <c r="P456" s="210"/>
      <c r="Q456" s="210"/>
      <c r="R456" s="210"/>
      <c r="S456" s="210"/>
      <c r="T456" s="211"/>
      <c r="AT456" s="212" t="s">
        <v>173</v>
      </c>
      <c r="AU456" s="212" t="s">
        <v>87</v>
      </c>
      <c r="AV456" s="13" t="s">
        <v>87</v>
      </c>
      <c r="AW456" s="13" t="s">
        <v>34</v>
      </c>
      <c r="AX456" s="13" t="s">
        <v>77</v>
      </c>
      <c r="AY456" s="212" t="s">
        <v>157</v>
      </c>
    </row>
    <row r="457" spans="1:65" s="13" customFormat="1" ht="10.15">
      <c r="B457" s="201"/>
      <c r="C457" s="202"/>
      <c r="D457" s="203" t="s">
        <v>173</v>
      </c>
      <c r="E457" s="204" t="s">
        <v>1</v>
      </c>
      <c r="F457" s="205" t="s">
        <v>558</v>
      </c>
      <c r="G457" s="202"/>
      <c r="H457" s="206">
        <v>93.382000000000005</v>
      </c>
      <c r="I457" s="207"/>
      <c r="J457" s="202"/>
      <c r="K457" s="202"/>
      <c r="L457" s="208"/>
      <c r="M457" s="209"/>
      <c r="N457" s="210"/>
      <c r="O457" s="210"/>
      <c r="P457" s="210"/>
      <c r="Q457" s="210"/>
      <c r="R457" s="210"/>
      <c r="S457" s="210"/>
      <c r="T457" s="211"/>
      <c r="AT457" s="212" t="s">
        <v>173</v>
      </c>
      <c r="AU457" s="212" t="s">
        <v>87</v>
      </c>
      <c r="AV457" s="13" t="s">
        <v>87</v>
      </c>
      <c r="AW457" s="13" t="s">
        <v>34</v>
      </c>
      <c r="AX457" s="13" t="s">
        <v>77</v>
      </c>
      <c r="AY457" s="212" t="s">
        <v>157</v>
      </c>
    </row>
    <row r="458" spans="1:65" s="14" customFormat="1" ht="10.15">
      <c r="B458" s="213"/>
      <c r="C458" s="214"/>
      <c r="D458" s="203" t="s">
        <v>173</v>
      </c>
      <c r="E458" s="215" t="s">
        <v>1</v>
      </c>
      <c r="F458" s="216" t="s">
        <v>178</v>
      </c>
      <c r="G458" s="214"/>
      <c r="H458" s="217">
        <v>515.44200000000001</v>
      </c>
      <c r="I458" s="218"/>
      <c r="J458" s="214"/>
      <c r="K458" s="214"/>
      <c r="L458" s="219"/>
      <c r="M458" s="220"/>
      <c r="N458" s="221"/>
      <c r="O458" s="221"/>
      <c r="P458" s="221"/>
      <c r="Q458" s="221"/>
      <c r="R458" s="221"/>
      <c r="S458" s="221"/>
      <c r="T458" s="222"/>
      <c r="AT458" s="223" t="s">
        <v>173</v>
      </c>
      <c r="AU458" s="223" t="s">
        <v>87</v>
      </c>
      <c r="AV458" s="14" t="s">
        <v>163</v>
      </c>
      <c r="AW458" s="14" t="s">
        <v>4</v>
      </c>
      <c r="AX458" s="14" t="s">
        <v>85</v>
      </c>
      <c r="AY458" s="223" t="s">
        <v>157</v>
      </c>
    </row>
    <row r="459" spans="1:65" s="2" customFormat="1" ht="66.75" customHeight="1">
      <c r="A459" s="34"/>
      <c r="B459" s="35"/>
      <c r="C459" s="187" t="s">
        <v>574</v>
      </c>
      <c r="D459" s="187" t="s">
        <v>159</v>
      </c>
      <c r="E459" s="188" t="s">
        <v>575</v>
      </c>
      <c r="F459" s="189" t="s">
        <v>576</v>
      </c>
      <c r="G459" s="190" t="s">
        <v>171</v>
      </c>
      <c r="H459" s="191">
        <v>384</v>
      </c>
      <c r="I459" s="192"/>
      <c r="J459" s="193">
        <f>ROUND(I459*H459,2)</f>
        <v>0</v>
      </c>
      <c r="K459" s="194"/>
      <c r="L459" s="39"/>
      <c r="M459" s="195" t="s">
        <v>1</v>
      </c>
      <c r="N459" s="196" t="s">
        <v>42</v>
      </c>
      <c r="O459" s="71"/>
      <c r="P459" s="197">
        <f>O459*H459</f>
        <v>0</v>
      </c>
      <c r="Q459" s="197">
        <v>8.6E-3</v>
      </c>
      <c r="R459" s="197">
        <f>Q459*H459</f>
        <v>3.3024</v>
      </c>
      <c r="S459" s="197">
        <v>0</v>
      </c>
      <c r="T459" s="198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199" t="s">
        <v>163</v>
      </c>
      <c r="AT459" s="199" t="s">
        <v>159</v>
      </c>
      <c r="AU459" s="199" t="s">
        <v>87</v>
      </c>
      <c r="AY459" s="17" t="s">
        <v>157</v>
      </c>
      <c r="BE459" s="200">
        <f>IF(N459="základní",J459,0)</f>
        <v>0</v>
      </c>
      <c r="BF459" s="200">
        <f>IF(N459="snížená",J459,0)</f>
        <v>0</v>
      </c>
      <c r="BG459" s="200">
        <f>IF(N459="zákl. přenesená",J459,0)</f>
        <v>0</v>
      </c>
      <c r="BH459" s="200">
        <f>IF(N459="sníž. přenesená",J459,0)</f>
        <v>0</v>
      </c>
      <c r="BI459" s="200">
        <f>IF(N459="nulová",J459,0)</f>
        <v>0</v>
      </c>
      <c r="BJ459" s="17" t="s">
        <v>85</v>
      </c>
      <c r="BK459" s="200">
        <f>ROUND(I459*H459,2)</f>
        <v>0</v>
      </c>
      <c r="BL459" s="17" t="s">
        <v>163</v>
      </c>
      <c r="BM459" s="199" t="s">
        <v>577</v>
      </c>
    </row>
    <row r="460" spans="1:65" s="13" customFormat="1" ht="10.15">
      <c r="B460" s="201"/>
      <c r="C460" s="202"/>
      <c r="D460" s="203" t="s">
        <v>173</v>
      </c>
      <c r="E460" s="204" t="s">
        <v>1</v>
      </c>
      <c r="F460" s="205" t="s">
        <v>578</v>
      </c>
      <c r="G460" s="202"/>
      <c r="H460" s="206">
        <v>253</v>
      </c>
      <c r="I460" s="207"/>
      <c r="J460" s="202"/>
      <c r="K460" s="202"/>
      <c r="L460" s="208"/>
      <c r="M460" s="209"/>
      <c r="N460" s="210"/>
      <c r="O460" s="210"/>
      <c r="P460" s="210"/>
      <c r="Q460" s="210"/>
      <c r="R460" s="210"/>
      <c r="S460" s="210"/>
      <c r="T460" s="211"/>
      <c r="AT460" s="212" t="s">
        <v>173</v>
      </c>
      <c r="AU460" s="212" t="s">
        <v>87</v>
      </c>
      <c r="AV460" s="13" t="s">
        <v>87</v>
      </c>
      <c r="AW460" s="13" t="s">
        <v>34</v>
      </c>
      <c r="AX460" s="13" t="s">
        <v>77</v>
      </c>
      <c r="AY460" s="212" t="s">
        <v>157</v>
      </c>
    </row>
    <row r="461" spans="1:65" s="13" customFormat="1" ht="10.15">
      <c r="B461" s="201"/>
      <c r="C461" s="202"/>
      <c r="D461" s="203" t="s">
        <v>173</v>
      </c>
      <c r="E461" s="204" t="s">
        <v>1</v>
      </c>
      <c r="F461" s="205" t="s">
        <v>579</v>
      </c>
      <c r="G461" s="202"/>
      <c r="H461" s="206">
        <v>131</v>
      </c>
      <c r="I461" s="207"/>
      <c r="J461" s="202"/>
      <c r="K461" s="202"/>
      <c r="L461" s="208"/>
      <c r="M461" s="209"/>
      <c r="N461" s="210"/>
      <c r="O461" s="210"/>
      <c r="P461" s="210"/>
      <c r="Q461" s="210"/>
      <c r="R461" s="210"/>
      <c r="S461" s="210"/>
      <c r="T461" s="211"/>
      <c r="AT461" s="212" t="s">
        <v>173</v>
      </c>
      <c r="AU461" s="212" t="s">
        <v>87</v>
      </c>
      <c r="AV461" s="13" t="s">
        <v>87</v>
      </c>
      <c r="AW461" s="13" t="s">
        <v>34</v>
      </c>
      <c r="AX461" s="13" t="s">
        <v>77</v>
      </c>
      <c r="AY461" s="212" t="s">
        <v>157</v>
      </c>
    </row>
    <row r="462" spans="1:65" s="14" customFormat="1" ht="10.15">
      <c r="B462" s="213"/>
      <c r="C462" s="214"/>
      <c r="D462" s="203" t="s">
        <v>173</v>
      </c>
      <c r="E462" s="215" t="s">
        <v>1</v>
      </c>
      <c r="F462" s="216" t="s">
        <v>178</v>
      </c>
      <c r="G462" s="214"/>
      <c r="H462" s="217">
        <v>384</v>
      </c>
      <c r="I462" s="218"/>
      <c r="J462" s="214"/>
      <c r="K462" s="214"/>
      <c r="L462" s="219"/>
      <c r="M462" s="220"/>
      <c r="N462" s="221"/>
      <c r="O462" s="221"/>
      <c r="P462" s="221"/>
      <c r="Q462" s="221"/>
      <c r="R462" s="221"/>
      <c r="S462" s="221"/>
      <c r="T462" s="222"/>
      <c r="AT462" s="223" t="s">
        <v>173</v>
      </c>
      <c r="AU462" s="223" t="s">
        <v>87</v>
      </c>
      <c r="AV462" s="14" t="s">
        <v>163</v>
      </c>
      <c r="AW462" s="14" t="s">
        <v>4</v>
      </c>
      <c r="AX462" s="14" t="s">
        <v>85</v>
      </c>
      <c r="AY462" s="223" t="s">
        <v>157</v>
      </c>
    </row>
    <row r="463" spans="1:65" s="2" customFormat="1" ht="16.5" customHeight="1">
      <c r="A463" s="34"/>
      <c r="B463" s="35"/>
      <c r="C463" s="234" t="s">
        <v>580</v>
      </c>
      <c r="D463" s="234" t="s">
        <v>334</v>
      </c>
      <c r="E463" s="235" t="s">
        <v>581</v>
      </c>
      <c r="F463" s="236" t="s">
        <v>582</v>
      </c>
      <c r="G463" s="237" t="s">
        <v>171</v>
      </c>
      <c r="H463" s="238">
        <v>137.55000000000001</v>
      </c>
      <c r="I463" s="239"/>
      <c r="J463" s="240">
        <f>ROUND(I463*H463,2)</f>
        <v>0</v>
      </c>
      <c r="K463" s="241"/>
      <c r="L463" s="242"/>
      <c r="M463" s="243" t="s">
        <v>1</v>
      </c>
      <c r="N463" s="244" t="s">
        <v>42</v>
      </c>
      <c r="O463" s="71"/>
      <c r="P463" s="197">
        <f>O463*H463</f>
        <v>0</v>
      </c>
      <c r="Q463" s="197">
        <v>2.2399999999999998E-3</v>
      </c>
      <c r="R463" s="197">
        <f>Q463*H463</f>
        <v>0.308112</v>
      </c>
      <c r="S463" s="197">
        <v>0</v>
      </c>
      <c r="T463" s="198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199" t="s">
        <v>207</v>
      </c>
      <c r="AT463" s="199" t="s">
        <v>334</v>
      </c>
      <c r="AU463" s="199" t="s">
        <v>87</v>
      </c>
      <c r="AY463" s="17" t="s">
        <v>157</v>
      </c>
      <c r="BE463" s="200">
        <f>IF(N463="základní",J463,0)</f>
        <v>0</v>
      </c>
      <c r="BF463" s="200">
        <f>IF(N463="snížená",J463,0)</f>
        <v>0</v>
      </c>
      <c r="BG463" s="200">
        <f>IF(N463="zákl. přenesená",J463,0)</f>
        <v>0</v>
      </c>
      <c r="BH463" s="200">
        <f>IF(N463="sníž. přenesená",J463,0)</f>
        <v>0</v>
      </c>
      <c r="BI463" s="200">
        <f>IF(N463="nulová",J463,0)</f>
        <v>0</v>
      </c>
      <c r="BJ463" s="17" t="s">
        <v>85</v>
      </c>
      <c r="BK463" s="200">
        <f>ROUND(I463*H463,2)</f>
        <v>0</v>
      </c>
      <c r="BL463" s="17" t="s">
        <v>163</v>
      </c>
      <c r="BM463" s="199" t="s">
        <v>583</v>
      </c>
    </row>
    <row r="464" spans="1:65" s="13" customFormat="1" ht="10.15">
      <c r="B464" s="201"/>
      <c r="C464" s="202"/>
      <c r="D464" s="203" t="s">
        <v>173</v>
      </c>
      <c r="E464" s="204" t="s">
        <v>1</v>
      </c>
      <c r="F464" s="205" t="s">
        <v>579</v>
      </c>
      <c r="G464" s="202"/>
      <c r="H464" s="206">
        <v>131</v>
      </c>
      <c r="I464" s="207"/>
      <c r="J464" s="202"/>
      <c r="K464" s="202"/>
      <c r="L464" s="208"/>
      <c r="M464" s="209"/>
      <c r="N464" s="210"/>
      <c r="O464" s="210"/>
      <c r="P464" s="210"/>
      <c r="Q464" s="210"/>
      <c r="R464" s="210"/>
      <c r="S464" s="210"/>
      <c r="T464" s="211"/>
      <c r="AT464" s="212" t="s">
        <v>173</v>
      </c>
      <c r="AU464" s="212" t="s">
        <v>87</v>
      </c>
      <c r="AV464" s="13" t="s">
        <v>87</v>
      </c>
      <c r="AW464" s="13" t="s">
        <v>34</v>
      </c>
      <c r="AX464" s="13" t="s">
        <v>77</v>
      </c>
      <c r="AY464" s="212" t="s">
        <v>157</v>
      </c>
    </row>
    <row r="465" spans="1:65" s="13" customFormat="1" ht="10.15">
      <c r="B465" s="201"/>
      <c r="C465" s="202"/>
      <c r="D465" s="203" t="s">
        <v>173</v>
      </c>
      <c r="E465" s="204" t="s">
        <v>1</v>
      </c>
      <c r="F465" s="205" t="s">
        <v>584</v>
      </c>
      <c r="G465" s="202"/>
      <c r="H465" s="206">
        <v>137.55000000000001</v>
      </c>
      <c r="I465" s="207"/>
      <c r="J465" s="202"/>
      <c r="K465" s="202"/>
      <c r="L465" s="208"/>
      <c r="M465" s="209"/>
      <c r="N465" s="210"/>
      <c r="O465" s="210"/>
      <c r="P465" s="210"/>
      <c r="Q465" s="210"/>
      <c r="R465" s="210"/>
      <c r="S465" s="210"/>
      <c r="T465" s="211"/>
      <c r="AT465" s="212" t="s">
        <v>173</v>
      </c>
      <c r="AU465" s="212" t="s">
        <v>87</v>
      </c>
      <c r="AV465" s="13" t="s">
        <v>87</v>
      </c>
      <c r="AW465" s="13" t="s">
        <v>34</v>
      </c>
      <c r="AX465" s="13" t="s">
        <v>85</v>
      </c>
      <c r="AY465" s="212" t="s">
        <v>157</v>
      </c>
    </row>
    <row r="466" spans="1:65" s="2" customFormat="1" ht="55.5" customHeight="1">
      <c r="A466" s="34"/>
      <c r="B466" s="35"/>
      <c r="C466" s="187" t="s">
        <v>585</v>
      </c>
      <c r="D466" s="187" t="s">
        <v>159</v>
      </c>
      <c r="E466" s="188" t="s">
        <v>586</v>
      </c>
      <c r="F466" s="189" t="s">
        <v>587</v>
      </c>
      <c r="G466" s="190" t="s">
        <v>171</v>
      </c>
      <c r="H466" s="191">
        <v>159</v>
      </c>
      <c r="I466" s="192"/>
      <c r="J466" s="193">
        <f>ROUND(I466*H466,2)</f>
        <v>0</v>
      </c>
      <c r="K466" s="194"/>
      <c r="L466" s="39"/>
      <c r="M466" s="195" t="s">
        <v>1</v>
      </c>
      <c r="N466" s="196" t="s">
        <v>42</v>
      </c>
      <c r="O466" s="71"/>
      <c r="P466" s="197">
        <f>O466*H466</f>
        <v>0</v>
      </c>
      <c r="Q466" s="197">
        <v>8.5100000000000002E-3</v>
      </c>
      <c r="R466" s="197">
        <f>Q466*H466</f>
        <v>1.3530900000000001</v>
      </c>
      <c r="S466" s="197">
        <v>0</v>
      </c>
      <c r="T466" s="198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199" t="s">
        <v>163</v>
      </c>
      <c r="AT466" s="199" t="s">
        <v>159</v>
      </c>
      <c r="AU466" s="199" t="s">
        <v>87</v>
      </c>
      <c r="AY466" s="17" t="s">
        <v>157</v>
      </c>
      <c r="BE466" s="200">
        <f>IF(N466="základní",J466,0)</f>
        <v>0</v>
      </c>
      <c r="BF466" s="200">
        <f>IF(N466="snížená",J466,0)</f>
        <v>0</v>
      </c>
      <c r="BG466" s="200">
        <f>IF(N466="zákl. přenesená",J466,0)</f>
        <v>0</v>
      </c>
      <c r="BH466" s="200">
        <f>IF(N466="sníž. přenesená",J466,0)</f>
        <v>0</v>
      </c>
      <c r="BI466" s="200">
        <f>IF(N466="nulová",J466,0)</f>
        <v>0</v>
      </c>
      <c r="BJ466" s="17" t="s">
        <v>85</v>
      </c>
      <c r="BK466" s="200">
        <f>ROUND(I466*H466,2)</f>
        <v>0</v>
      </c>
      <c r="BL466" s="17" t="s">
        <v>163</v>
      </c>
      <c r="BM466" s="199" t="s">
        <v>588</v>
      </c>
    </row>
    <row r="467" spans="1:65" s="13" customFormat="1" ht="10.15">
      <c r="B467" s="201"/>
      <c r="C467" s="202"/>
      <c r="D467" s="203" t="s">
        <v>173</v>
      </c>
      <c r="E467" s="204" t="s">
        <v>1</v>
      </c>
      <c r="F467" s="205" t="s">
        <v>589</v>
      </c>
      <c r="G467" s="202"/>
      <c r="H467" s="206">
        <v>159</v>
      </c>
      <c r="I467" s="207"/>
      <c r="J467" s="202"/>
      <c r="K467" s="202"/>
      <c r="L467" s="208"/>
      <c r="M467" s="209"/>
      <c r="N467" s="210"/>
      <c r="O467" s="210"/>
      <c r="P467" s="210"/>
      <c r="Q467" s="210"/>
      <c r="R467" s="210"/>
      <c r="S467" s="210"/>
      <c r="T467" s="211"/>
      <c r="AT467" s="212" t="s">
        <v>173</v>
      </c>
      <c r="AU467" s="212" t="s">
        <v>87</v>
      </c>
      <c r="AV467" s="13" t="s">
        <v>87</v>
      </c>
      <c r="AW467" s="13" t="s">
        <v>34</v>
      </c>
      <c r="AX467" s="13" t="s">
        <v>77</v>
      </c>
      <c r="AY467" s="212" t="s">
        <v>157</v>
      </c>
    </row>
    <row r="468" spans="1:65" s="14" customFormat="1" ht="10.15">
      <c r="B468" s="213"/>
      <c r="C468" s="214"/>
      <c r="D468" s="203" t="s">
        <v>173</v>
      </c>
      <c r="E468" s="215" t="s">
        <v>1</v>
      </c>
      <c r="F468" s="216" t="s">
        <v>178</v>
      </c>
      <c r="G468" s="214"/>
      <c r="H468" s="217">
        <v>159</v>
      </c>
      <c r="I468" s="218"/>
      <c r="J468" s="214"/>
      <c r="K468" s="214"/>
      <c r="L468" s="219"/>
      <c r="M468" s="220"/>
      <c r="N468" s="221"/>
      <c r="O468" s="221"/>
      <c r="P468" s="221"/>
      <c r="Q468" s="221"/>
      <c r="R468" s="221"/>
      <c r="S468" s="221"/>
      <c r="T468" s="222"/>
      <c r="AT468" s="223" t="s">
        <v>173</v>
      </c>
      <c r="AU468" s="223" t="s">
        <v>87</v>
      </c>
      <c r="AV468" s="14" t="s">
        <v>163</v>
      </c>
      <c r="AW468" s="14" t="s">
        <v>4</v>
      </c>
      <c r="AX468" s="14" t="s">
        <v>85</v>
      </c>
      <c r="AY468" s="223" t="s">
        <v>157</v>
      </c>
    </row>
    <row r="469" spans="1:65" s="2" customFormat="1" ht="16.5" customHeight="1">
      <c r="A469" s="34"/>
      <c r="B469" s="35"/>
      <c r="C469" s="234" t="s">
        <v>590</v>
      </c>
      <c r="D469" s="234" t="s">
        <v>334</v>
      </c>
      <c r="E469" s="235" t="s">
        <v>591</v>
      </c>
      <c r="F469" s="236" t="s">
        <v>592</v>
      </c>
      <c r="G469" s="237" t="s">
        <v>171</v>
      </c>
      <c r="H469" s="238">
        <v>432.6</v>
      </c>
      <c r="I469" s="239"/>
      <c r="J469" s="240">
        <f>ROUND(I469*H469,2)</f>
        <v>0</v>
      </c>
      <c r="K469" s="241"/>
      <c r="L469" s="242"/>
      <c r="M469" s="243" t="s">
        <v>1</v>
      </c>
      <c r="N469" s="244" t="s">
        <v>42</v>
      </c>
      <c r="O469" s="71"/>
      <c r="P469" s="197">
        <f>O469*H469</f>
        <v>0</v>
      </c>
      <c r="Q469" s="197">
        <v>1.9599999999999999E-3</v>
      </c>
      <c r="R469" s="197">
        <f>Q469*H469</f>
        <v>0.84789599999999998</v>
      </c>
      <c r="S469" s="197">
        <v>0</v>
      </c>
      <c r="T469" s="198">
        <f>S469*H469</f>
        <v>0</v>
      </c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R469" s="199" t="s">
        <v>207</v>
      </c>
      <c r="AT469" s="199" t="s">
        <v>334</v>
      </c>
      <c r="AU469" s="199" t="s">
        <v>87</v>
      </c>
      <c r="AY469" s="17" t="s">
        <v>157</v>
      </c>
      <c r="BE469" s="200">
        <f>IF(N469="základní",J469,0)</f>
        <v>0</v>
      </c>
      <c r="BF469" s="200">
        <f>IF(N469="snížená",J469,0)</f>
        <v>0</v>
      </c>
      <c r="BG469" s="200">
        <f>IF(N469="zákl. přenesená",J469,0)</f>
        <v>0</v>
      </c>
      <c r="BH469" s="200">
        <f>IF(N469="sníž. přenesená",J469,0)</f>
        <v>0</v>
      </c>
      <c r="BI469" s="200">
        <f>IF(N469="nulová",J469,0)</f>
        <v>0</v>
      </c>
      <c r="BJ469" s="17" t="s">
        <v>85</v>
      </c>
      <c r="BK469" s="200">
        <f>ROUND(I469*H469,2)</f>
        <v>0</v>
      </c>
      <c r="BL469" s="17" t="s">
        <v>163</v>
      </c>
      <c r="BM469" s="199" t="s">
        <v>593</v>
      </c>
    </row>
    <row r="470" spans="1:65" s="13" customFormat="1" ht="10.15">
      <c r="B470" s="201"/>
      <c r="C470" s="202"/>
      <c r="D470" s="203" t="s">
        <v>173</v>
      </c>
      <c r="E470" s="204" t="s">
        <v>1</v>
      </c>
      <c r="F470" s="205" t="s">
        <v>589</v>
      </c>
      <c r="G470" s="202"/>
      <c r="H470" s="206">
        <v>159</v>
      </c>
      <c r="I470" s="207"/>
      <c r="J470" s="202"/>
      <c r="K470" s="202"/>
      <c r="L470" s="208"/>
      <c r="M470" s="209"/>
      <c r="N470" s="210"/>
      <c r="O470" s="210"/>
      <c r="P470" s="210"/>
      <c r="Q470" s="210"/>
      <c r="R470" s="210"/>
      <c r="S470" s="210"/>
      <c r="T470" s="211"/>
      <c r="AT470" s="212" t="s">
        <v>173</v>
      </c>
      <c r="AU470" s="212" t="s">
        <v>87</v>
      </c>
      <c r="AV470" s="13" t="s">
        <v>87</v>
      </c>
      <c r="AW470" s="13" t="s">
        <v>34</v>
      </c>
      <c r="AX470" s="13" t="s">
        <v>77</v>
      </c>
      <c r="AY470" s="212" t="s">
        <v>157</v>
      </c>
    </row>
    <row r="471" spans="1:65" s="13" customFormat="1" ht="10.15">
      <c r="B471" s="201"/>
      <c r="C471" s="202"/>
      <c r="D471" s="203" t="s">
        <v>173</v>
      </c>
      <c r="E471" s="204" t="s">
        <v>1</v>
      </c>
      <c r="F471" s="205" t="s">
        <v>578</v>
      </c>
      <c r="G471" s="202"/>
      <c r="H471" s="206">
        <v>253</v>
      </c>
      <c r="I471" s="207"/>
      <c r="J471" s="202"/>
      <c r="K471" s="202"/>
      <c r="L471" s="208"/>
      <c r="M471" s="209"/>
      <c r="N471" s="210"/>
      <c r="O471" s="210"/>
      <c r="P471" s="210"/>
      <c r="Q471" s="210"/>
      <c r="R471" s="210"/>
      <c r="S471" s="210"/>
      <c r="T471" s="211"/>
      <c r="AT471" s="212" t="s">
        <v>173</v>
      </c>
      <c r="AU471" s="212" t="s">
        <v>87</v>
      </c>
      <c r="AV471" s="13" t="s">
        <v>87</v>
      </c>
      <c r="AW471" s="13" t="s">
        <v>34</v>
      </c>
      <c r="AX471" s="13" t="s">
        <v>77</v>
      </c>
      <c r="AY471" s="212" t="s">
        <v>157</v>
      </c>
    </row>
    <row r="472" spans="1:65" s="13" customFormat="1" ht="10.15">
      <c r="B472" s="201"/>
      <c r="C472" s="202"/>
      <c r="D472" s="203" t="s">
        <v>173</v>
      </c>
      <c r="E472" s="204" t="s">
        <v>1</v>
      </c>
      <c r="F472" s="205" t="s">
        <v>594</v>
      </c>
      <c r="G472" s="202"/>
      <c r="H472" s="206">
        <v>432.6</v>
      </c>
      <c r="I472" s="207"/>
      <c r="J472" s="202"/>
      <c r="K472" s="202"/>
      <c r="L472" s="208"/>
      <c r="M472" s="209"/>
      <c r="N472" s="210"/>
      <c r="O472" s="210"/>
      <c r="P472" s="210"/>
      <c r="Q472" s="210"/>
      <c r="R472" s="210"/>
      <c r="S472" s="210"/>
      <c r="T472" s="211"/>
      <c r="AT472" s="212" t="s">
        <v>173</v>
      </c>
      <c r="AU472" s="212" t="s">
        <v>87</v>
      </c>
      <c r="AV472" s="13" t="s">
        <v>87</v>
      </c>
      <c r="AW472" s="13" t="s">
        <v>34</v>
      </c>
      <c r="AX472" s="13" t="s">
        <v>85</v>
      </c>
      <c r="AY472" s="212" t="s">
        <v>157</v>
      </c>
    </row>
    <row r="473" spans="1:65" s="2" customFormat="1" ht="55.5" customHeight="1">
      <c r="A473" s="34"/>
      <c r="B473" s="35"/>
      <c r="C473" s="187" t="s">
        <v>595</v>
      </c>
      <c r="D473" s="187" t="s">
        <v>159</v>
      </c>
      <c r="E473" s="188" t="s">
        <v>596</v>
      </c>
      <c r="F473" s="189" t="s">
        <v>597</v>
      </c>
      <c r="G473" s="190" t="s">
        <v>171</v>
      </c>
      <c r="H473" s="191">
        <v>262</v>
      </c>
      <c r="I473" s="192"/>
      <c r="J473" s="193">
        <f>ROUND(I473*H473,2)</f>
        <v>0</v>
      </c>
      <c r="K473" s="194"/>
      <c r="L473" s="39"/>
      <c r="M473" s="195" t="s">
        <v>1</v>
      </c>
      <c r="N473" s="196" t="s">
        <v>42</v>
      </c>
      <c r="O473" s="71"/>
      <c r="P473" s="197">
        <f>O473*H473</f>
        <v>0</v>
      </c>
      <c r="Q473" s="197">
        <v>1.119E-2</v>
      </c>
      <c r="R473" s="197">
        <f>Q473*H473</f>
        <v>2.9317800000000003</v>
      </c>
      <c r="S473" s="197">
        <v>0</v>
      </c>
      <c r="T473" s="198">
        <f>S473*H473</f>
        <v>0</v>
      </c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R473" s="199" t="s">
        <v>163</v>
      </c>
      <c r="AT473" s="199" t="s">
        <v>159</v>
      </c>
      <c r="AU473" s="199" t="s">
        <v>87</v>
      </c>
      <c r="AY473" s="17" t="s">
        <v>157</v>
      </c>
      <c r="BE473" s="200">
        <f>IF(N473="základní",J473,0)</f>
        <v>0</v>
      </c>
      <c r="BF473" s="200">
        <f>IF(N473="snížená",J473,0)</f>
        <v>0</v>
      </c>
      <c r="BG473" s="200">
        <f>IF(N473="zákl. přenesená",J473,0)</f>
        <v>0</v>
      </c>
      <c r="BH473" s="200">
        <f>IF(N473="sníž. přenesená",J473,0)</f>
        <v>0</v>
      </c>
      <c r="BI473" s="200">
        <f>IF(N473="nulová",J473,0)</f>
        <v>0</v>
      </c>
      <c r="BJ473" s="17" t="s">
        <v>85</v>
      </c>
      <c r="BK473" s="200">
        <f>ROUND(I473*H473,2)</f>
        <v>0</v>
      </c>
      <c r="BL473" s="17" t="s">
        <v>163</v>
      </c>
      <c r="BM473" s="199" t="s">
        <v>598</v>
      </c>
    </row>
    <row r="474" spans="1:65" s="13" customFormat="1" ht="10.15">
      <c r="B474" s="201"/>
      <c r="C474" s="202"/>
      <c r="D474" s="203" t="s">
        <v>173</v>
      </c>
      <c r="E474" s="204" t="s">
        <v>1</v>
      </c>
      <c r="F474" s="205" t="s">
        <v>599</v>
      </c>
      <c r="G474" s="202"/>
      <c r="H474" s="206">
        <v>262</v>
      </c>
      <c r="I474" s="207"/>
      <c r="J474" s="202"/>
      <c r="K474" s="202"/>
      <c r="L474" s="208"/>
      <c r="M474" s="209"/>
      <c r="N474" s="210"/>
      <c r="O474" s="210"/>
      <c r="P474" s="210"/>
      <c r="Q474" s="210"/>
      <c r="R474" s="210"/>
      <c r="S474" s="210"/>
      <c r="T474" s="211"/>
      <c r="AT474" s="212" t="s">
        <v>173</v>
      </c>
      <c r="AU474" s="212" t="s">
        <v>87</v>
      </c>
      <c r="AV474" s="13" t="s">
        <v>87</v>
      </c>
      <c r="AW474" s="13" t="s">
        <v>34</v>
      </c>
      <c r="AX474" s="13" t="s">
        <v>77</v>
      </c>
      <c r="AY474" s="212" t="s">
        <v>157</v>
      </c>
    </row>
    <row r="475" spans="1:65" s="14" customFormat="1" ht="10.15">
      <c r="B475" s="213"/>
      <c r="C475" s="214"/>
      <c r="D475" s="203" t="s">
        <v>173</v>
      </c>
      <c r="E475" s="215" t="s">
        <v>1</v>
      </c>
      <c r="F475" s="216" t="s">
        <v>178</v>
      </c>
      <c r="G475" s="214"/>
      <c r="H475" s="217">
        <v>262</v>
      </c>
      <c r="I475" s="218"/>
      <c r="J475" s="214"/>
      <c r="K475" s="214"/>
      <c r="L475" s="219"/>
      <c r="M475" s="220"/>
      <c r="N475" s="221"/>
      <c r="O475" s="221"/>
      <c r="P475" s="221"/>
      <c r="Q475" s="221"/>
      <c r="R475" s="221"/>
      <c r="S475" s="221"/>
      <c r="T475" s="222"/>
      <c r="AT475" s="223" t="s">
        <v>173</v>
      </c>
      <c r="AU475" s="223" t="s">
        <v>87</v>
      </c>
      <c r="AV475" s="14" t="s">
        <v>163</v>
      </c>
      <c r="AW475" s="14" t="s">
        <v>4</v>
      </c>
      <c r="AX475" s="14" t="s">
        <v>85</v>
      </c>
      <c r="AY475" s="223" t="s">
        <v>157</v>
      </c>
    </row>
    <row r="476" spans="1:65" s="2" customFormat="1" ht="24.2" customHeight="1">
      <c r="A476" s="34"/>
      <c r="B476" s="35"/>
      <c r="C476" s="234" t="s">
        <v>600</v>
      </c>
      <c r="D476" s="234" t="s">
        <v>334</v>
      </c>
      <c r="E476" s="235" t="s">
        <v>601</v>
      </c>
      <c r="F476" s="236" t="s">
        <v>602</v>
      </c>
      <c r="G476" s="237" t="s">
        <v>171</v>
      </c>
      <c r="H476" s="238">
        <v>275.10000000000002</v>
      </c>
      <c r="I476" s="239"/>
      <c r="J476" s="240">
        <f>ROUND(I476*H476,2)</f>
        <v>0</v>
      </c>
      <c r="K476" s="241"/>
      <c r="L476" s="242"/>
      <c r="M476" s="243" t="s">
        <v>1</v>
      </c>
      <c r="N476" s="244" t="s">
        <v>42</v>
      </c>
      <c r="O476" s="71"/>
      <c r="P476" s="197">
        <f>O476*H476</f>
        <v>0</v>
      </c>
      <c r="Q476" s="197">
        <v>4.8999999999999998E-3</v>
      </c>
      <c r="R476" s="197">
        <f>Q476*H476</f>
        <v>1.34799</v>
      </c>
      <c r="S476" s="197">
        <v>0</v>
      </c>
      <c r="T476" s="198">
        <f>S476*H476</f>
        <v>0</v>
      </c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R476" s="199" t="s">
        <v>207</v>
      </c>
      <c r="AT476" s="199" t="s">
        <v>334</v>
      </c>
      <c r="AU476" s="199" t="s">
        <v>87</v>
      </c>
      <c r="AY476" s="17" t="s">
        <v>157</v>
      </c>
      <c r="BE476" s="200">
        <f>IF(N476="základní",J476,0)</f>
        <v>0</v>
      </c>
      <c r="BF476" s="200">
        <f>IF(N476="snížená",J476,0)</f>
        <v>0</v>
      </c>
      <c r="BG476" s="200">
        <f>IF(N476="zákl. přenesená",J476,0)</f>
        <v>0</v>
      </c>
      <c r="BH476" s="200">
        <f>IF(N476="sníž. přenesená",J476,0)</f>
        <v>0</v>
      </c>
      <c r="BI476" s="200">
        <f>IF(N476="nulová",J476,0)</f>
        <v>0</v>
      </c>
      <c r="BJ476" s="17" t="s">
        <v>85</v>
      </c>
      <c r="BK476" s="200">
        <f>ROUND(I476*H476,2)</f>
        <v>0</v>
      </c>
      <c r="BL476" s="17" t="s">
        <v>163</v>
      </c>
      <c r="BM476" s="199" t="s">
        <v>603</v>
      </c>
    </row>
    <row r="477" spans="1:65" s="13" customFormat="1" ht="10.15">
      <c r="B477" s="201"/>
      <c r="C477" s="202"/>
      <c r="D477" s="203" t="s">
        <v>173</v>
      </c>
      <c r="E477" s="204" t="s">
        <v>1</v>
      </c>
      <c r="F477" s="205" t="s">
        <v>604</v>
      </c>
      <c r="G477" s="202"/>
      <c r="H477" s="206">
        <v>275.10000000000002</v>
      </c>
      <c r="I477" s="207"/>
      <c r="J477" s="202"/>
      <c r="K477" s="202"/>
      <c r="L477" s="208"/>
      <c r="M477" s="209"/>
      <c r="N477" s="210"/>
      <c r="O477" s="210"/>
      <c r="P477" s="210"/>
      <c r="Q477" s="210"/>
      <c r="R477" s="210"/>
      <c r="S477" s="210"/>
      <c r="T477" s="211"/>
      <c r="AT477" s="212" t="s">
        <v>173</v>
      </c>
      <c r="AU477" s="212" t="s">
        <v>87</v>
      </c>
      <c r="AV477" s="13" t="s">
        <v>87</v>
      </c>
      <c r="AW477" s="13" t="s">
        <v>34</v>
      </c>
      <c r="AX477" s="13" t="s">
        <v>85</v>
      </c>
      <c r="AY477" s="212" t="s">
        <v>157</v>
      </c>
    </row>
    <row r="478" spans="1:65" s="2" customFormat="1" ht="55.5" customHeight="1">
      <c r="A478" s="34"/>
      <c r="B478" s="35"/>
      <c r="C478" s="187" t="s">
        <v>605</v>
      </c>
      <c r="D478" s="187" t="s">
        <v>159</v>
      </c>
      <c r="E478" s="188" t="s">
        <v>606</v>
      </c>
      <c r="F478" s="189" t="s">
        <v>607</v>
      </c>
      <c r="G478" s="190" t="s">
        <v>171</v>
      </c>
      <c r="H478" s="191">
        <v>543</v>
      </c>
      <c r="I478" s="192"/>
      <c r="J478" s="193">
        <f>ROUND(I478*H478,2)</f>
        <v>0</v>
      </c>
      <c r="K478" s="194"/>
      <c r="L478" s="39"/>
      <c r="M478" s="195" t="s">
        <v>1</v>
      </c>
      <c r="N478" s="196" t="s">
        <v>42</v>
      </c>
      <c r="O478" s="71"/>
      <c r="P478" s="197">
        <f>O478*H478</f>
        <v>0</v>
      </c>
      <c r="Q478" s="197">
        <v>8.0000000000000007E-5</v>
      </c>
      <c r="R478" s="197">
        <f>Q478*H478</f>
        <v>4.3440000000000006E-2</v>
      </c>
      <c r="S478" s="197">
        <v>0</v>
      </c>
      <c r="T478" s="198">
        <f>S478*H478</f>
        <v>0</v>
      </c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R478" s="199" t="s">
        <v>163</v>
      </c>
      <c r="AT478" s="199" t="s">
        <v>159</v>
      </c>
      <c r="AU478" s="199" t="s">
        <v>87</v>
      </c>
      <c r="AY478" s="17" t="s">
        <v>157</v>
      </c>
      <c r="BE478" s="200">
        <f>IF(N478="základní",J478,0)</f>
        <v>0</v>
      </c>
      <c r="BF478" s="200">
        <f>IF(N478="snížená",J478,0)</f>
        <v>0</v>
      </c>
      <c r="BG478" s="200">
        <f>IF(N478="zákl. přenesená",J478,0)</f>
        <v>0</v>
      </c>
      <c r="BH478" s="200">
        <f>IF(N478="sníž. přenesená",J478,0)</f>
        <v>0</v>
      </c>
      <c r="BI478" s="200">
        <f>IF(N478="nulová",J478,0)</f>
        <v>0</v>
      </c>
      <c r="BJ478" s="17" t="s">
        <v>85</v>
      </c>
      <c r="BK478" s="200">
        <f>ROUND(I478*H478,2)</f>
        <v>0</v>
      </c>
      <c r="BL478" s="17" t="s">
        <v>163</v>
      </c>
      <c r="BM478" s="199" t="s">
        <v>608</v>
      </c>
    </row>
    <row r="479" spans="1:65" s="13" customFormat="1" ht="10.15">
      <c r="B479" s="201"/>
      <c r="C479" s="202"/>
      <c r="D479" s="203" t="s">
        <v>173</v>
      </c>
      <c r="E479" s="204" t="s">
        <v>1</v>
      </c>
      <c r="F479" s="205" t="s">
        <v>609</v>
      </c>
      <c r="G479" s="202"/>
      <c r="H479" s="206">
        <v>543</v>
      </c>
      <c r="I479" s="207"/>
      <c r="J479" s="202"/>
      <c r="K479" s="202"/>
      <c r="L479" s="208"/>
      <c r="M479" s="209"/>
      <c r="N479" s="210"/>
      <c r="O479" s="210"/>
      <c r="P479" s="210"/>
      <c r="Q479" s="210"/>
      <c r="R479" s="210"/>
      <c r="S479" s="210"/>
      <c r="T479" s="211"/>
      <c r="AT479" s="212" t="s">
        <v>173</v>
      </c>
      <c r="AU479" s="212" t="s">
        <v>87</v>
      </c>
      <c r="AV479" s="13" t="s">
        <v>87</v>
      </c>
      <c r="AW479" s="13" t="s">
        <v>34</v>
      </c>
      <c r="AX479" s="13" t="s">
        <v>77</v>
      </c>
      <c r="AY479" s="212" t="s">
        <v>157</v>
      </c>
    </row>
    <row r="480" spans="1:65" s="14" customFormat="1" ht="10.15">
      <c r="B480" s="213"/>
      <c r="C480" s="214"/>
      <c r="D480" s="203" t="s">
        <v>173</v>
      </c>
      <c r="E480" s="215" t="s">
        <v>1</v>
      </c>
      <c r="F480" s="216" t="s">
        <v>178</v>
      </c>
      <c r="G480" s="214"/>
      <c r="H480" s="217">
        <v>543</v>
      </c>
      <c r="I480" s="218"/>
      <c r="J480" s="214"/>
      <c r="K480" s="214"/>
      <c r="L480" s="219"/>
      <c r="M480" s="220"/>
      <c r="N480" s="221"/>
      <c r="O480" s="221"/>
      <c r="P480" s="221"/>
      <c r="Q480" s="221"/>
      <c r="R480" s="221"/>
      <c r="S480" s="221"/>
      <c r="T480" s="222"/>
      <c r="AT480" s="223" t="s">
        <v>173</v>
      </c>
      <c r="AU480" s="223" t="s">
        <v>87</v>
      </c>
      <c r="AV480" s="14" t="s">
        <v>163</v>
      </c>
      <c r="AW480" s="14" t="s">
        <v>4</v>
      </c>
      <c r="AX480" s="14" t="s">
        <v>85</v>
      </c>
      <c r="AY480" s="223" t="s">
        <v>157</v>
      </c>
    </row>
    <row r="481" spans="1:65" s="2" customFormat="1" ht="24.2" customHeight="1">
      <c r="A481" s="34"/>
      <c r="B481" s="35"/>
      <c r="C481" s="187" t="s">
        <v>610</v>
      </c>
      <c r="D481" s="187" t="s">
        <v>159</v>
      </c>
      <c r="E481" s="188" t="s">
        <v>611</v>
      </c>
      <c r="F481" s="189" t="s">
        <v>612</v>
      </c>
      <c r="G481" s="190" t="s">
        <v>487</v>
      </c>
      <c r="H481" s="191">
        <v>135.75</v>
      </c>
      <c r="I481" s="192"/>
      <c r="J481" s="193">
        <f>ROUND(I481*H481,2)</f>
        <v>0</v>
      </c>
      <c r="K481" s="194"/>
      <c r="L481" s="39"/>
      <c r="M481" s="195" t="s">
        <v>1</v>
      </c>
      <c r="N481" s="196" t="s">
        <v>42</v>
      </c>
      <c r="O481" s="71"/>
      <c r="P481" s="197">
        <f>O481*H481</f>
        <v>0</v>
      </c>
      <c r="Q481" s="197">
        <v>0</v>
      </c>
      <c r="R481" s="197">
        <f>Q481*H481</f>
        <v>0</v>
      </c>
      <c r="S481" s="197">
        <v>0</v>
      </c>
      <c r="T481" s="198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199" t="s">
        <v>163</v>
      </c>
      <c r="AT481" s="199" t="s">
        <v>159</v>
      </c>
      <c r="AU481" s="199" t="s">
        <v>87</v>
      </c>
      <c r="AY481" s="17" t="s">
        <v>157</v>
      </c>
      <c r="BE481" s="200">
        <f>IF(N481="základní",J481,0)</f>
        <v>0</v>
      </c>
      <c r="BF481" s="200">
        <f>IF(N481="snížená",J481,0)</f>
        <v>0</v>
      </c>
      <c r="BG481" s="200">
        <f>IF(N481="zákl. přenesená",J481,0)</f>
        <v>0</v>
      </c>
      <c r="BH481" s="200">
        <f>IF(N481="sníž. přenesená",J481,0)</f>
        <v>0</v>
      </c>
      <c r="BI481" s="200">
        <f>IF(N481="nulová",J481,0)</f>
        <v>0</v>
      </c>
      <c r="BJ481" s="17" t="s">
        <v>85</v>
      </c>
      <c r="BK481" s="200">
        <f>ROUND(I481*H481,2)</f>
        <v>0</v>
      </c>
      <c r="BL481" s="17" t="s">
        <v>163</v>
      </c>
      <c r="BM481" s="199" t="s">
        <v>613</v>
      </c>
    </row>
    <row r="482" spans="1:65" s="13" customFormat="1" ht="10.15">
      <c r="B482" s="201"/>
      <c r="C482" s="202"/>
      <c r="D482" s="203" t="s">
        <v>173</v>
      </c>
      <c r="E482" s="204" t="s">
        <v>1</v>
      </c>
      <c r="F482" s="205" t="s">
        <v>614</v>
      </c>
      <c r="G482" s="202"/>
      <c r="H482" s="206">
        <v>135.75</v>
      </c>
      <c r="I482" s="207"/>
      <c r="J482" s="202"/>
      <c r="K482" s="202"/>
      <c r="L482" s="208"/>
      <c r="M482" s="209"/>
      <c r="N482" s="210"/>
      <c r="O482" s="210"/>
      <c r="P482" s="210"/>
      <c r="Q482" s="210"/>
      <c r="R482" s="210"/>
      <c r="S482" s="210"/>
      <c r="T482" s="211"/>
      <c r="AT482" s="212" t="s">
        <v>173</v>
      </c>
      <c r="AU482" s="212" t="s">
        <v>87</v>
      </c>
      <c r="AV482" s="13" t="s">
        <v>87</v>
      </c>
      <c r="AW482" s="13" t="s">
        <v>34</v>
      </c>
      <c r="AX482" s="13" t="s">
        <v>77</v>
      </c>
      <c r="AY482" s="212" t="s">
        <v>157</v>
      </c>
    </row>
    <row r="483" spans="1:65" s="14" customFormat="1" ht="10.15">
      <c r="B483" s="213"/>
      <c r="C483" s="214"/>
      <c r="D483" s="203" t="s">
        <v>173</v>
      </c>
      <c r="E483" s="215" t="s">
        <v>1</v>
      </c>
      <c r="F483" s="216" t="s">
        <v>178</v>
      </c>
      <c r="G483" s="214"/>
      <c r="H483" s="217">
        <v>135.75</v>
      </c>
      <c r="I483" s="218"/>
      <c r="J483" s="214"/>
      <c r="K483" s="214"/>
      <c r="L483" s="219"/>
      <c r="M483" s="220"/>
      <c r="N483" s="221"/>
      <c r="O483" s="221"/>
      <c r="P483" s="221"/>
      <c r="Q483" s="221"/>
      <c r="R483" s="221"/>
      <c r="S483" s="221"/>
      <c r="T483" s="222"/>
      <c r="AT483" s="223" t="s">
        <v>173</v>
      </c>
      <c r="AU483" s="223" t="s">
        <v>87</v>
      </c>
      <c r="AV483" s="14" t="s">
        <v>163</v>
      </c>
      <c r="AW483" s="14" t="s">
        <v>4</v>
      </c>
      <c r="AX483" s="14" t="s">
        <v>85</v>
      </c>
      <c r="AY483" s="223" t="s">
        <v>157</v>
      </c>
    </row>
    <row r="484" spans="1:65" s="2" customFormat="1" ht="24.2" customHeight="1">
      <c r="A484" s="34"/>
      <c r="B484" s="35"/>
      <c r="C484" s="234" t="s">
        <v>615</v>
      </c>
      <c r="D484" s="234" t="s">
        <v>334</v>
      </c>
      <c r="E484" s="235" t="s">
        <v>616</v>
      </c>
      <c r="F484" s="236" t="s">
        <v>617</v>
      </c>
      <c r="G484" s="237" t="s">
        <v>487</v>
      </c>
      <c r="H484" s="238">
        <v>106.904</v>
      </c>
      <c r="I484" s="239"/>
      <c r="J484" s="240">
        <f>ROUND(I484*H484,2)</f>
        <v>0</v>
      </c>
      <c r="K484" s="241"/>
      <c r="L484" s="242"/>
      <c r="M484" s="243" t="s">
        <v>1</v>
      </c>
      <c r="N484" s="244" t="s">
        <v>42</v>
      </c>
      <c r="O484" s="71"/>
      <c r="P484" s="197">
        <f>O484*H484</f>
        <v>0</v>
      </c>
      <c r="Q484" s="197">
        <v>3.0000000000000001E-5</v>
      </c>
      <c r="R484" s="197">
        <f>Q484*H484</f>
        <v>3.2071199999999999E-3</v>
      </c>
      <c r="S484" s="197">
        <v>0</v>
      </c>
      <c r="T484" s="198">
        <f>S484*H484</f>
        <v>0</v>
      </c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R484" s="199" t="s">
        <v>207</v>
      </c>
      <c r="AT484" s="199" t="s">
        <v>334</v>
      </c>
      <c r="AU484" s="199" t="s">
        <v>87</v>
      </c>
      <c r="AY484" s="17" t="s">
        <v>157</v>
      </c>
      <c r="BE484" s="200">
        <f>IF(N484="základní",J484,0)</f>
        <v>0</v>
      </c>
      <c r="BF484" s="200">
        <f>IF(N484="snížená",J484,0)</f>
        <v>0</v>
      </c>
      <c r="BG484" s="200">
        <f>IF(N484="zákl. přenesená",J484,0)</f>
        <v>0</v>
      </c>
      <c r="BH484" s="200">
        <f>IF(N484="sníž. přenesená",J484,0)</f>
        <v>0</v>
      </c>
      <c r="BI484" s="200">
        <f>IF(N484="nulová",J484,0)</f>
        <v>0</v>
      </c>
      <c r="BJ484" s="17" t="s">
        <v>85</v>
      </c>
      <c r="BK484" s="200">
        <f>ROUND(I484*H484,2)</f>
        <v>0</v>
      </c>
      <c r="BL484" s="17" t="s">
        <v>163</v>
      </c>
      <c r="BM484" s="199" t="s">
        <v>618</v>
      </c>
    </row>
    <row r="485" spans="1:65" s="13" customFormat="1" ht="10.15">
      <c r="B485" s="201"/>
      <c r="C485" s="202"/>
      <c r="D485" s="203" t="s">
        <v>173</v>
      </c>
      <c r="E485" s="204" t="s">
        <v>1</v>
      </c>
      <c r="F485" s="205" t="s">
        <v>619</v>
      </c>
      <c r="G485" s="202"/>
      <c r="H485" s="206">
        <v>101.813</v>
      </c>
      <c r="I485" s="207"/>
      <c r="J485" s="202"/>
      <c r="K485" s="202"/>
      <c r="L485" s="208"/>
      <c r="M485" s="209"/>
      <c r="N485" s="210"/>
      <c r="O485" s="210"/>
      <c r="P485" s="210"/>
      <c r="Q485" s="210"/>
      <c r="R485" s="210"/>
      <c r="S485" s="210"/>
      <c r="T485" s="211"/>
      <c r="AT485" s="212" t="s">
        <v>173</v>
      </c>
      <c r="AU485" s="212" t="s">
        <v>87</v>
      </c>
      <c r="AV485" s="13" t="s">
        <v>87</v>
      </c>
      <c r="AW485" s="13" t="s">
        <v>34</v>
      </c>
      <c r="AX485" s="13" t="s">
        <v>77</v>
      </c>
      <c r="AY485" s="212" t="s">
        <v>157</v>
      </c>
    </row>
    <row r="486" spans="1:65" s="13" customFormat="1" ht="10.15">
      <c r="B486" s="201"/>
      <c r="C486" s="202"/>
      <c r="D486" s="203" t="s">
        <v>173</v>
      </c>
      <c r="E486" s="204" t="s">
        <v>1</v>
      </c>
      <c r="F486" s="205" t="s">
        <v>620</v>
      </c>
      <c r="G486" s="202"/>
      <c r="H486" s="206">
        <v>106.904</v>
      </c>
      <c r="I486" s="207"/>
      <c r="J486" s="202"/>
      <c r="K486" s="202"/>
      <c r="L486" s="208"/>
      <c r="M486" s="209"/>
      <c r="N486" s="210"/>
      <c r="O486" s="210"/>
      <c r="P486" s="210"/>
      <c r="Q486" s="210"/>
      <c r="R486" s="210"/>
      <c r="S486" s="210"/>
      <c r="T486" s="211"/>
      <c r="AT486" s="212" t="s">
        <v>173</v>
      </c>
      <c r="AU486" s="212" t="s">
        <v>87</v>
      </c>
      <c r="AV486" s="13" t="s">
        <v>87</v>
      </c>
      <c r="AW486" s="13" t="s">
        <v>34</v>
      </c>
      <c r="AX486" s="13" t="s">
        <v>85</v>
      </c>
      <c r="AY486" s="212" t="s">
        <v>157</v>
      </c>
    </row>
    <row r="487" spans="1:65" s="2" customFormat="1" ht="24.2" customHeight="1">
      <c r="A487" s="34"/>
      <c r="B487" s="35"/>
      <c r="C487" s="234" t="s">
        <v>621</v>
      </c>
      <c r="D487" s="234" t="s">
        <v>334</v>
      </c>
      <c r="E487" s="235" t="s">
        <v>622</v>
      </c>
      <c r="F487" s="236" t="s">
        <v>623</v>
      </c>
      <c r="G487" s="237" t="s">
        <v>487</v>
      </c>
      <c r="H487" s="238">
        <v>35.634999999999998</v>
      </c>
      <c r="I487" s="239"/>
      <c r="J487" s="240">
        <f>ROUND(I487*H487,2)</f>
        <v>0</v>
      </c>
      <c r="K487" s="241"/>
      <c r="L487" s="242"/>
      <c r="M487" s="243" t="s">
        <v>1</v>
      </c>
      <c r="N487" s="244" t="s">
        <v>42</v>
      </c>
      <c r="O487" s="71"/>
      <c r="P487" s="197">
        <f>O487*H487</f>
        <v>0</v>
      </c>
      <c r="Q487" s="197">
        <v>2.9999999999999997E-4</v>
      </c>
      <c r="R487" s="197">
        <f>Q487*H487</f>
        <v>1.0690499999999999E-2</v>
      </c>
      <c r="S487" s="197">
        <v>0</v>
      </c>
      <c r="T487" s="198">
        <f>S487*H487</f>
        <v>0</v>
      </c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R487" s="199" t="s">
        <v>207</v>
      </c>
      <c r="AT487" s="199" t="s">
        <v>334</v>
      </c>
      <c r="AU487" s="199" t="s">
        <v>87</v>
      </c>
      <c r="AY487" s="17" t="s">
        <v>157</v>
      </c>
      <c r="BE487" s="200">
        <f>IF(N487="základní",J487,0)</f>
        <v>0</v>
      </c>
      <c r="BF487" s="200">
        <f>IF(N487="snížená",J487,0)</f>
        <v>0</v>
      </c>
      <c r="BG487" s="200">
        <f>IF(N487="zákl. přenesená",J487,0)</f>
        <v>0</v>
      </c>
      <c r="BH487" s="200">
        <f>IF(N487="sníž. přenesená",J487,0)</f>
        <v>0</v>
      </c>
      <c r="BI487" s="200">
        <f>IF(N487="nulová",J487,0)</f>
        <v>0</v>
      </c>
      <c r="BJ487" s="17" t="s">
        <v>85</v>
      </c>
      <c r="BK487" s="200">
        <f>ROUND(I487*H487,2)</f>
        <v>0</v>
      </c>
      <c r="BL487" s="17" t="s">
        <v>163</v>
      </c>
      <c r="BM487" s="199" t="s">
        <v>624</v>
      </c>
    </row>
    <row r="488" spans="1:65" s="13" customFormat="1" ht="10.15">
      <c r="B488" s="201"/>
      <c r="C488" s="202"/>
      <c r="D488" s="203" t="s">
        <v>173</v>
      </c>
      <c r="E488" s="204" t="s">
        <v>1</v>
      </c>
      <c r="F488" s="205" t="s">
        <v>625</v>
      </c>
      <c r="G488" s="202"/>
      <c r="H488" s="206">
        <v>33.938000000000002</v>
      </c>
      <c r="I488" s="207"/>
      <c r="J488" s="202"/>
      <c r="K488" s="202"/>
      <c r="L488" s="208"/>
      <c r="M488" s="209"/>
      <c r="N488" s="210"/>
      <c r="O488" s="210"/>
      <c r="P488" s="210"/>
      <c r="Q488" s="210"/>
      <c r="R488" s="210"/>
      <c r="S488" s="210"/>
      <c r="T488" s="211"/>
      <c r="AT488" s="212" t="s">
        <v>173</v>
      </c>
      <c r="AU488" s="212" t="s">
        <v>87</v>
      </c>
      <c r="AV488" s="13" t="s">
        <v>87</v>
      </c>
      <c r="AW488" s="13" t="s">
        <v>34</v>
      </c>
      <c r="AX488" s="13" t="s">
        <v>77</v>
      </c>
      <c r="AY488" s="212" t="s">
        <v>157</v>
      </c>
    </row>
    <row r="489" spans="1:65" s="13" customFormat="1" ht="10.15">
      <c r="B489" s="201"/>
      <c r="C489" s="202"/>
      <c r="D489" s="203" t="s">
        <v>173</v>
      </c>
      <c r="E489" s="204" t="s">
        <v>1</v>
      </c>
      <c r="F489" s="205" t="s">
        <v>626</v>
      </c>
      <c r="G489" s="202"/>
      <c r="H489" s="206">
        <v>35.634999999999998</v>
      </c>
      <c r="I489" s="207"/>
      <c r="J489" s="202"/>
      <c r="K489" s="202"/>
      <c r="L489" s="208"/>
      <c r="M489" s="209"/>
      <c r="N489" s="210"/>
      <c r="O489" s="210"/>
      <c r="P489" s="210"/>
      <c r="Q489" s="210"/>
      <c r="R489" s="210"/>
      <c r="S489" s="210"/>
      <c r="T489" s="211"/>
      <c r="AT489" s="212" t="s">
        <v>173</v>
      </c>
      <c r="AU489" s="212" t="s">
        <v>87</v>
      </c>
      <c r="AV489" s="13" t="s">
        <v>87</v>
      </c>
      <c r="AW489" s="13" t="s">
        <v>34</v>
      </c>
      <c r="AX489" s="13" t="s">
        <v>85</v>
      </c>
      <c r="AY489" s="212" t="s">
        <v>157</v>
      </c>
    </row>
    <row r="490" spans="1:65" s="2" customFormat="1" ht="24.2" customHeight="1">
      <c r="A490" s="34"/>
      <c r="B490" s="35"/>
      <c r="C490" s="187" t="s">
        <v>627</v>
      </c>
      <c r="D490" s="187" t="s">
        <v>159</v>
      </c>
      <c r="E490" s="188" t="s">
        <v>628</v>
      </c>
      <c r="F490" s="189" t="s">
        <v>629</v>
      </c>
      <c r="G490" s="190" t="s">
        <v>171</v>
      </c>
      <c r="H490" s="191">
        <v>543</v>
      </c>
      <c r="I490" s="192"/>
      <c r="J490" s="193">
        <f>ROUND(I490*H490,2)</f>
        <v>0</v>
      </c>
      <c r="K490" s="194"/>
      <c r="L490" s="39"/>
      <c r="M490" s="195" t="s">
        <v>1</v>
      </c>
      <c r="N490" s="196" t="s">
        <v>42</v>
      </c>
      <c r="O490" s="71"/>
      <c r="P490" s="197">
        <f>O490*H490</f>
        <v>0</v>
      </c>
      <c r="Q490" s="197">
        <v>2.0000000000000001E-4</v>
      </c>
      <c r="R490" s="197">
        <f>Q490*H490</f>
        <v>0.1086</v>
      </c>
      <c r="S490" s="197">
        <v>0</v>
      </c>
      <c r="T490" s="198">
        <f>S490*H490</f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199" t="s">
        <v>163</v>
      </c>
      <c r="AT490" s="199" t="s">
        <v>159</v>
      </c>
      <c r="AU490" s="199" t="s">
        <v>87</v>
      </c>
      <c r="AY490" s="17" t="s">
        <v>157</v>
      </c>
      <c r="BE490" s="200">
        <f>IF(N490="základní",J490,0)</f>
        <v>0</v>
      </c>
      <c r="BF490" s="200">
        <f>IF(N490="snížená",J490,0)</f>
        <v>0</v>
      </c>
      <c r="BG490" s="200">
        <f>IF(N490="zákl. přenesená",J490,0)</f>
        <v>0</v>
      </c>
      <c r="BH490" s="200">
        <f>IF(N490="sníž. přenesená",J490,0)</f>
        <v>0</v>
      </c>
      <c r="BI490" s="200">
        <f>IF(N490="nulová",J490,0)</f>
        <v>0</v>
      </c>
      <c r="BJ490" s="17" t="s">
        <v>85</v>
      </c>
      <c r="BK490" s="200">
        <f>ROUND(I490*H490,2)</f>
        <v>0</v>
      </c>
      <c r="BL490" s="17" t="s">
        <v>163</v>
      </c>
      <c r="BM490" s="199" t="s">
        <v>630</v>
      </c>
    </row>
    <row r="491" spans="1:65" s="13" customFormat="1" ht="10.15">
      <c r="B491" s="201"/>
      <c r="C491" s="202"/>
      <c r="D491" s="203" t="s">
        <v>173</v>
      </c>
      <c r="E491" s="204" t="s">
        <v>1</v>
      </c>
      <c r="F491" s="205" t="s">
        <v>609</v>
      </c>
      <c r="G491" s="202"/>
      <c r="H491" s="206">
        <v>543</v>
      </c>
      <c r="I491" s="207"/>
      <c r="J491" s="202"/>
      <c r="K491" s="202"/>
      <c r="L491" s="208"/>
      <c r="M491" s="209"/>
      <c r="N491" s="210"/>
      <c r="O491" s="210"/>
      <c r="P491" s="210"/>
      <c r="Q491" s="210"/>
      <c r="R491" s="210"/>
      <c r="S491" s="210"/>
      <c r="T491" s="211"/>
      <c r="AT491" s="212" t="s">
        <v>173</v>
      </c>
      <c r="AU491" s="212" t="s">
        <v>87</v>
      </c>
      <c r="AV491" s="13" t="s">
        <v>87</v>
      </c>
      <c r="AW491" s="13" t="s">
        <v>34</v>
      </c>
      <c r="AX491" s="13" t="s">
        <v>77</v>
      </c>
      <c r="AY491" s="212" t="s">
        <v>157</v>
      </c>
    </row>
    <row r="492" spans="1:65" s="14" customFormat="1" ht="10.15">
      <c r="B492" s="213"/>
      <c r="C492" s="214"/>
      <c r="D492" s="203" t="s">
        <v>173</v>
      </c>
      <c r="E492" s="215" t="s">
        <v>1</v>
      </c>
      <c r="F492" s="216" t="s">
        <v>178</v>
      </c>
      <c r="G492" s="214"/>
      <c r="H492" s="217">
        <v>543</v>
      </c>
      <c r="I492" s="218"/>
      <c r="J492" s="214"/>
      <c r="K492" s="214"/>
      <c r="L492" s="219"/>
      <c r="M492" s="220"/>
      <c r="N492" s="221"/>
      <c r="O492" s="221"/>
      <c r="P492" s="221"/>
      <c r="Q492" s="221"/>
      <c r="R492" s="221"/>
      <c r="S492" s="221"/>
      <c r="T492" s="222"/>
      <c r="AT492" s="223" t="s">
        <v>173</v>
      </c>
      <c r="AU492" s="223" t="s">
        <v>87</v>
      </c>
      <c r="AV492" s="14" t="s">
        <v>163</v>
      </c>
      <c r="AW492" s="14" t="s">
        <v>4</v>
      </c>
      <c r="AX492" s="14" t="s">
        <v>85</v>
      </c>
      <c r="AY492" s="223" t="s">
        <v>157</v>
      </c>
    </row>
    <row r="493" spans="1:65" s="2" customFormat="1" ht="37.799999999999997" customHeight="1">
      <c r="A493" s="34"/>
      <c r="B493" s="35"/>
      <c r="C493" s="187" t="s">
        <v>631</v>
      </c>
      <c r="D493" s="187" t="s">
        <v>159</v>
      </c>
      <c r="E493" s="188" t="s">
        <v>632</v>
      </c>
      <c r="F493" s="189" t="s">
        <v>633</v>
      </c>
      <c r="G493" s="190" t="s">
        <v>171</v>
      </c>
      <c r="H493" s="191">
        <v>543</v>
      </c>
      <c r="I493" s="192"/>
      <c r="J493" s="193">
        <f>ROUND(I493*H493,2)</f>
        <v>0</v>
      </c>
      <c r="K493" s="194"/>
      <c r="L493" s="39"/>
      <c r="M493" s="195" t="s">
        <v>1</v>
      </c>
      <c r="N493" s="196" t="s">
        <v>42</v>
      </c>
      <c r="O493" s="71"/>
      <c r="P493" s="197">
        <f>O493*H493</f>
        <v>0</v>
      </c>
      <c r="Q493" s="197">
        <v>2.7000000000000001E-3</v>
      </c>
      <c r="R493" s="197">
        <f>Q493*H493</f>
        <v>1.4661000000000002</v>
      </c>
      <c r="S493" s="197">
        <v>0</v>
      </c>
      <c r="T493" s="198">
        <f>S493*H493</f>
        <v>0</v>
      </c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R493" s="199" t="s">
        <v>163</v>
      </c>
      <c r="AT493" s="199" t="s">
        <v>159</v>
      </c>
      <c r="AU493" s="199" t="s">
        <v>87</v>
      </c>
      <c r="AY493" s="17" t="s">
        <v>157</v>
      </c>
      <c r="BE493" s="200">
        <f>IF(N493="základní",J493,0)</f>
        <v>0</v>
      </c>
      <c r="BF493" s="200">
        <f>IF(N493="snížená",J493,0)</f>
        <v>0</v>
      </c>
      <c r="BG493" s="200">
        <f>IF(N493="zákl. přenesená",J493,0)</f>
        <v>0</v>
      </c>
      <c r="BH493" s="200">
        <f>IF(N493="sníž. přenesená",J493,0)</f>
        <v>0</v>
      </c>
      <c r="BI493" s="200">
        <f>IF(N493="nulová",J493,0)</f>
        <v>0</v>
      </c>
      <c r="BJ493" s="17" t="s">
        <v>85</v>
      </c>
      <c r="BK493" s="200">
        <f>ROUND(I493*H493,2)</f>
        <v>0</v>
      </c>
      <c r="BL493" s="17" t="s">
        <v>163</v>
      </c>
      <c r="BM493" s="199" t="s">
        <v>634</v>
      </c>
    </row>
    <row r="494" spans="1:65" s="13" customFormat="1" ht="10.15">
      <c r="B494" s="201"/>
      <c r="C494" s="202"/>
      <c r="D494" s="203" t="s">
        <v>173</v>
      </c>
      <c r="E494" s="204" t="s">
        <v>1</v>
      </c>
      <c r="F494" s="205" t="s">
        <v>609</v>
      </c>
      <c r="G494" s="202"/>
      <c r="H494" s="206">
        <v>543</v>
      </c>
      <c r="I494" s="207"/>
      <c r="J494" s="202"/>
      <c r="K494" s="202"/>
      <c r="L494" s="208"/>
      <c r="M494" s="209"/>
      <c r="N494" s="210"/>
      <c r="O494" s="210"/>
      <c r="P494" s="210"/>
      <c r="Q494" s="210"/>
      <c r="R494" s="210"/>
      <c r="S494" s="210"/>
      <c r="T494" s="211"/>
      <c r="AT494" s="212" t="s">
        <v>173</v>
      </c>
      <c r="AU494" s="212" t="s">
        <v>87</v>
      </c>
      <c r="AV494" s="13" t="s">
        <v>87</v>
      </c>
      <c r="AW494" s="13" t="s">
        <v>34</v>
      </c>
      <c r="AX494" s="13" t="s">
        <v>77</v>
      </c>
      <c r="AY494" s="212" t="s">
        <v>157</v>
      </c>
    </row>
    <row r="495" spans="1:65" s="14" customFormat="1" ht="10.15">
      <c r="B495" s="213"/>
      <c r="C495" s="214"/>
      <c r="D495" s="203" t="s">
        <v>173</v>
      </c>
      <c r="E495" s="215" t="s">
        <v>1</v>
      </c>
      <c r="F495" s="216" t="s">
        <v>178</v>
      </c>
      <c r="G495" s="214"/>
      <c r="H495" s="217">
        <v>543</v>
      </c>
      <c r="I495" s="218"/>
      <c r="J495" s="214"/>
      <c r="K495" s="214"/>
      <c r="L495" s="219"/>
      <c r="M495" s="220"/>
      <c r="N495" s="221"/>
      <c r="O495" s="221"/>
      <c r="P495" s="221"/>
      <c r="Q495" s="221"/>
      <c r="R495" s="221"/>
      <c r="S495" s="221"/>
      <c r="T495" s="222"/>
      <c r="AT495" s="223" t="s">
        <v>173</v>
      </c>
      <c r="AU495" s="223" t="s">
        <v>87</v>
      </c>
      <c r="AV495" s="14" t="s">
        <v>163</v>
      </c>
      <c r="AW495" s="14" t="s">
        <v>4</v>
      </c>
      <c r="AX495" s="14" t="s">
        <v>85</v>
      </c>
      <c r="AY495" s="223" t="s">
        <v>157</v>
      </c>
    </row>
    <row r="496" spans="1:65" s="2" customFormat="1" ht="24.2" customHeight="1">
      <c r="A496" s="34"/>
      <c r="B496" s="35"/>
      <c r="C496" s="187" t="s">
        <v>635</v>
      </c>
      <c r="D496" s="187" t="s">
        <v>159</v>
      </c>
      <c r="E496" s="188" t="s">
        <v>636</v>
      </c>
      <c r="F496" s="189" t="s">
        <v>637</v>
      </c>
      <c r="G496" s="190" t="s">
        <v>171</v>
      </c>
      <c r="H496" s="191">
        <v>565.4</v>
      </c>
      <c r="I496" s="192"/>
      <c r="J496" s="193">
        <f>ROUND(I496*H496,2)</f>
        <v>0</v>
      </c>
      <c r="K496" s="194"/>
      <c r="L496" s="39"/>
      <c r="M496" s="195" t="s">
        <v>1</v>
      </c>
      <c r="N496" s="196" t="s">
        <v>42</v>
      </c>
      <c r="O496" s="71"/>
      <c r="P496" s="197">
        <f>O496*H496</f>
        <v>0</v>
      </c>
      <c r="Q496" s="197">
        <v>0.11</v>
      </c>
      <c r="R496" s="197">
        <f>Q496*H496</f>
        <v>62.193999999999996</v>
      </c>
      <c r="S496" s="197">
        <v>0</v>
      </c>
      <c r="T496" s="198">
        <f>S496*H496</f>
        <v>0</v>
      </c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R496" s="199" t="s">
        <v>163</v>
      </c>
      <c r="AT496" s="199" t="s">
        <v>159</v>
      </c>
      <c r="AU496" s="199" t="s">
        <v>87</v>
      </c>
      <c r="AY496" s="17" t="s">
        <v>157</v>
      </c>
      <c r="BE496" s="200">
        <f>IF(N496="základní",J496,0)</f>
        <v>0</v>
      </c>
      <c r="BF496" s="200">
        <f>IF(N496="snížená",J496,0)</f>
        <v>0</v>
      </c>
      <c r="BG496" s="200">
        <f>IF(N496="zákl. přenesená",J496,0)</f>
        <v>0</v>
      </c>
      <c r="BH496" s="200">
        <f>IF(N496="sníž. přenesená",J496,0)</f>
        <v>0</v>
      </c>
      <c r="BI496" s="200">
        <f>IF(N496="nulová",J496,0)</f>
        <v>0</v>
      </c>
      <c r="BJ496" s="17" t="s">
        <v>85</v>
      </c>
      <c r="BK496" s="200">
        <f>ROUND(I496*H496,2)</f>
        <v>0</v>
      </c>
      <c r="BL496" s="17" t="s">
        <v>163</v>
      </c>
      <c r="BM496" s="199" t="s">
        <v>638</v>
      </c>
    </row>
    <row r="497" spans="1:65" s="13" customFormat="1" ht="10.15">
      <c r="B497" s="201"/>
      <c r="C497" s="202"/>
      <c r="D497" s="203" t="s">
        <v>173</v>
      </c>
      <c r="E497" s="204" t="s">
        <v>1</v>
      </c>
      <c r="F497" s="205" t="s">
        <v>639</v>
      </c>
      <c r="G497" s="202"/>
      <c r="H497" s="206">
        <v>131</v>
      </c>
      <c r="I497" s="207"/>
      <c r="J497" s="202"/>
      <c r="K497" s="202"/>
      <c r="L497" s="208"/>
      <c r="M497" s="209"/>
      <c r="N497" s="210"/>
      <c r="O497" s="210"/>
      <c r="P497" s="210"/>
      <c r="Q497" s="210"/>
      <c r="R497" s="210"/>
      <c r="S497" s="210"/>
      <c r="T497" s="211"/>
      <c r="AT497" s="212" t="s">
        <v>173</v>
      </c>
      <c r="AU497" s="212" t="s">
        <v>87</v>
      </c>
      <c r="AV497" s="13" t="s">
        <v>87</v>
      </c>
      <c r="AW497" s="13" t="s">
        <v>34</v>
      </c>
      <c r="AX497" s="13" t="s">
        <v>77</v>
      </c>
      <c r="AY497" s="212" t="s">
        <v>157</v>
      </c>
    </row>
    <row r="498" spans="1:65" s="13" customFormat="1" ht="10.15">
      <c r="B498" s="201"/>
      <c r="C498" s="202"/>
      <c r="D498" s="203" t="s">
        <v>173</v>
      </c>
      <c r="E498" s="204" t="s">
        <v>1</v>
      </c>
      <c r="F498" s="205" t="s">
        <v>640</v>
      </c>
      <c r="G498" s="202"/>
      <c r="H498" s="206">
        <v>295</v>
      </c>
      <c r="I498" s="207"/>
      <c r="J498" s="202"/>
      <c r="K498" s="202"/>
      <c r="L498" s="208"/>
      <c r="M498" s="209"/>
      <c r="N498" s="210"/>
      <c r="O498" s="210"/>
      <c r="P498" s="210"/>
      <c r="Q498" s="210"/>
      <c r="R498" s="210"/>
      <c r="S498" s="210"/>
      <c r="T498" s="211"/>
      <c r="AT498" s="212" t="s">
        <v>173</v>
      </c>
      <c r="AU498" s="212" t="s">
        <v>87</v>
      </c>
      <c r="AV498" s="13" t="s">
        <v>87</v>
      </c>
      <c r="AW498" s="13" t="s">
        <v>34</v>
      </c>
      <c r="AX498" s="13" t="s">
        <v>77</v>
      </c>
      <c r="AY498" s="212" t="s">
        <v>157</v>
      </c>
    </row>
    <row r="499" spans="1:65" s="13" customFormat="1" ht="10.15">
      <c r="B499" s="201"/>
      <c r="C499" s="202"/>
      <c r="D499" s="203" t="s">
        <v>173</v>
      </c>
      <c r="E499" s="204" t="s">
        <v>1</v>
      </c>
      <c r="F499" s="205" t="s">
        <v>641</v>
      </c>
      <c r="G499" s="202"/>
      <c r="H499" s="206">
        <v>31.7</v>
      </c>
      <c r="I499" s="207"/>
      <c r="J499" s="202"/>
      <c r="K499" s="202"/>
      <c r="L499" s="208"/>
      <c r="M499" s="209"/>
      <c r="N499" s="210"/>
      <c r="O499" s="210"/>
      <c r="P499" s="210"/>
      <c r="Q499" s="210"/>
      <c r="R499" s="210"/>
      <c r="S499" s="210"/>
      <c r="T499" s="211"/>
      <c r="AT499" s="212" t="s">
        <v>173</v>
      </c>
      <c r="AU499" s="212" t="s">
        <v>87</v>
      </c>
      <c r="AV499" s="13" t="s">
        <v>87</v>
      </c>
      <c r="AW499" s="13" t="s">
        <v>34</v>
      </c>
      <c r="AX499" s="13" t="s">
        <v>77</v>
      </c>
      <c r="AY499" s="212" t="s">
        <v>157</v>
      </c>
    </row>
    <row r="500" spans="1:65" s="13" customFormat="1" ht="10.15">
      <c r="B500" s="201"/>
      <c r="C500" s="202"/>
      <c r="D500" s="203" t="s">
        <v>173</v>
      </c>
      <c r="E500" s="204" t="s">
        <v>1</v>
      </c>
      <c r="F500" s="205" t="s">
        <v>642</v>
      </c>
      <c r="G500" s="202"/>
      <c r="H500" s="206">
        <v>107.7</v>
      </c>
      <c r="I500" s="207"/>
      <c r="J500" s="202"/>
      <c r="K500" s="202"/>
      <c r="L500" s="208"/>
      <c r="M500" s="209"/>
      <c r="N500" s="210"/>
      <c r="O500" s="210"/>
      <c r="P500" s="210"/>
      <c r="Q500" s="210"/>
      <c r="R500" s="210"/>
      <c r="S500" s="210"/>
      <c r="T500" s="211"/>
      <c r="AT500" s="212" t="s">
        <v>173</v>
      </c>
      <c r="AU500" s="212" t="s">
        <v>87</v>
      </c>
      <c r="AV500" s="13" t="s">
        <v>87</v>
      </c>
      <c r="AW500" s="13" t="s">
        <v>34</v>
      </c>
      <c r="AX500" s="13" t="s">
        <v>77</v>
      </c>
      <c r="AY500" s="212" t="s">
        <v>157</v>
      </c>
    </row>
    <row r="501" spans="1:65" s="14" customFormat="1" ht="10.15">
      <c r="B501" s="213"/>
      <c r="C501" s="214"/>
      <c r="D501" s="203" t="s">
        <v>173</v>
      </c>
      <c r="E501" s="215" t="s">
        <v>1</v>
      </c>
      <c r="F501" s="216" t="s">
        <v>178</v>
      </c>
      <c r="G501" s="214"/>
      <c r="H501" s="217">
        <v>565.4</v>
      </c>
      <c r="I501" s="218"/>
      <c r="J501" s="214"/>
      <c r="K501" s="214"/>
      <c r="L501" s="219"/>
      <c r="M501" s="220"/>
      <c r="N501" s="221"/>
      <c r="O501" s="221"/>
      <c r="P501" s="221"/>
      <c r="Q501" s="221"/>
      <c r="R501" s="221"/>
      <c r="S501" s="221"/>
      <c r="T501" s="222"/>
      <c r="AT501" s="223" t="s">
        <v>173</v>
      </c>
      <c r="AU501" s="223" t="s">
        <v>87</v>
      </c>
      <c r="AV501" s="14" t="s">
        <v>163</v>
      </c>
      <c r="AW501" s="14" t="s">
        <v>4</v>
      </c>
      <c r="AX501" s="14" t="s">
        <v>85</v>
      </c>
      <c r="AY501" s="223" t="s">
        <v>157</v>
      </c>
    </row>
    <row r="502" spans="1:65" s="2" customFormat="1" ht="37.799999999999997" customHeight="1">
      <c r="A502" s="34"/>
      <c r="B502" s="35"/>
      <c r="C502" s="187" t="s">
        <v>643</v>
      </c>
      <c r="D502" s="187" t="s">
        <v>159</v>
      </c>
      <c r="E502" s="188" t="s">
        <v>644</v>
      </c>
      <c r="F502" s="189" t="s">
        <v>645</v>
      </c>
      <c r="G502" s="190" t="s">
        <v>162</v>
      </c>
      <c r="H502" s="191">
        <v>14</v>
      </c>
      <c r="I502" s="192"/>
      <c r="J502" s="193">
        <f>ROUND(I502*H502,2)</f>
        <v>0</v>
      </c>
      <c r="K502" s="194"/>
      <c r="L502" s="39"/>
      <c r="M502" s="195" t="s">
        <v>1</v>
      </c>
      <c r="N502" s="196" t="s">
        <v>42</v>
      </c>
      <c r="O502" s="71"/>
      <c r="P502" s="197">
        <f>O502*H502</f>
        <v>0</v>
      </c>
      <c r="Q502" s="197">
        <v>1.7770000000000001E-2</v>
      </c>
      <c r="R502" s="197">
        <f>Q502*H502</f>
        <v>0.24878</v>
      </c>
      <c r="S502" s="197">
        <v>0</v>
      </c>
      <c r="T502" s="198">
        <f>S502*H502</f>
        <v>0</v>
      </c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R502" s="199" t="s">
        <v>163</v>
      </c>
      <c r="AT502" s="199" t="s">
        <v>159</v>
      </c>
      <c r="AU502" s="199" t="s">
        <v>87</v>
      </c>
      <c r="AY502" s="17" t="s">
        <v>157</v>
      </c>
      <c r="BE502" s="200">
        <f>IF(N502="základní",J502,0)</f>
        <v>0</v>
      </c>
      <c r="BF502" s="200">
        <f>IF(N502="snížená",J502,0)</f>
        <v>0</v>
      </c>
      <c r="BG502" s="200">
        <f>IF(N502="zákl. přenesená",J502,0)</f>
        <v>0</v>
      </c>
      <c r="BH502" s="200">
        <f>IF(N502="sníž. přenesená",J502,0)</f>
        <v>0</v>
      </c>
      <c r="BI502" s="200">
        <f>IF(N502="nulová",J502,0)</f>
        <v>0</v>
      </c>
      <c r="BJ502" s="17" t="s">
        <v>85</v>
      </c>
      <c r="BK502" s="200">
        <f>ROUND(I502*H502,2)</f>
        <v>0</v>
      </c>
      <c r="BL502" s="17" t="s">
        <v>163</v>
      </c>
      <c r="BM502" s="199" t="s">
        <v>646</v>
      </c>
    </row>
    <row r="503" spans="1:65" s="13" customFormat="1" ht="10.15">
      <c r="B503" s="201"/>
      <c r="C503" s="202"/>
      <c r="D503" s="203" t="s">
        <v>173</v>
      </c>
      <c r="E503" s="204" t="s">
        <v>1</v>
      </c>
      <c r="F503" s="205" t="s">
        <v>647</v>
      </c>
      <c r="G503" s="202"/>
      <c r="H503" s="206">
        <v>12</v>
      </c>
      <c r="I503" s="207"/>
      <c r="J503" s="202"/>
      <c r="K503" s="202"/>
      <c r="L503" s="208"/>
      <c r="M503" s="209"/>
      <c r="N503" s="210"/>
      <c r="O503" s="210"/>
      <c r="P503" s="210"/>
      <c r="Q503" s="210"/>
      <c r="R503" s="210"/>
      <c r="S503" s="210"/>
      <c r="T503" s="211"/>
      <c r="AT503" s="212" t="s">
        <v>173</v>
      </c>
      <c r="AU503" s="212" t="s">
        <v>87</v>
      </c>
      <c r="AV503" s="13" t="s">
        <v>87</v>
      </c>
      <c r="AW503" s="13" t="s">
        <v>34</v>
      </c>
      <c r="AX503" s="13" t="s">
        <v>77</v>
      </c>
      <c r="AY503" s="212" t="s">
        <v>157</v>
      </c>
    </row>
    <row r="504" spans="1:65" s="13" customFormat="1" ht="10.15">
      <c r="B504" s="201"/>
      <c r="C504" s="202"/>
      <c r="D504" s="203" t="s">
        <v>173</v>
      </c>
      <c r="E504" s="204" t="s">
        <v>1</v>
      </c>
      <c r="F504" s="205" t="s">
        <v>648</v>
      </c>
      <c r="G504" s="202"/>
      <c r="H504" s="206">
        <v>2</v>
      </c>
      <c r="I504" s="207"/>
      <c r="J504" s="202"/>
      <c r="K504" s="202"/>
      <c r="L504" s="208"/>
      <c r="M504" s="209"/>
      <c r="N504" s="210"/>
      <c r="O504" s="210"/>
      <c r="P504" s="210"/>
      <c r="Q504" s="210"/>
      <c r="R504" s="210"/>
      <c r="S504" s="210"/>
      <c r="T504" s="211"/>
      <c r="AT504" s="212" t="s">
        <v>173</v>
      </c>
      <c r="AU504" s="212" t="s">
        <v>87</v>
      </c>
      <c r="AV504" s="13" t="s">
        <v>87</v>
      </c>
      <c r="AW504" s="13" t="s">
        <v>34</v>
      </c>
      <c r="AX504" s="13" t="s">
        <v>77</v>
      </c>
      <c r="AY504" s="212" t="s">
        <v>157</v>
      </c>
    </row>
    <row r="505" spans="1:65" s="14" customFormat="1" ht="10.15">
      <c r="B505" s="213"/>
      <c r="C505" s="214"/>
      <c r="D505" s="203" t="s">
        <v>173</v>
      </c>
      <c r="E505" s="215" t="s">
        <v>1</v>
      </c>
      <c r="F505" s="216" t="s">
        <v>178</v>
      </c>
      <c r="G505" s="214"/>
      <c r="H505" s="217">
        <v>14</v>
      </c>
      <c r="I505" s="218"/>
      <c r="J505" s="214"/>
      <c r="K505" s="214"/>
      <c r="L505" s="219"/>
      <c r="M505" s="220"/>
      <c r="N505" s="221"/>
      <c r="O505" s="221"/>
      <c r="P505" s="221"/>
      <c r="Q505" s="221"/>
      <c r="R505" s="221"/>
      <c r="S505" s="221"/>
      <c r="T505" s="222"/>
      <c r="AT505" s="223" t="s">
        <v>173</v>
      </c>
      <c r="AU505" s="223" t="s">
        <v>87</v>
      </c>
      <c r="AV505" s="14" t="s">
        <v>163</v>
      </c>
      <c r="AW505" s="14" t="s">
        <v>4</v>
      </c>
      <c r="AX505" s="14" t="s">
        <v>85</v>
      </c>
      <c r="AY505" s="223" t="s">
        <v>157</v>
      </c>
    </row>
    <row r="506" spans="1:65" s="2" customFormat="1" ht="24.2" customHeight="1">
      <c r="A506" s="34"/>
      <c r="B506" s="35"/>
      <c r="C506" s="234" t="s">
        <v>649</v>
      </c>
      <c r="D506" s="234" t="s">
        <v>334</v>
      </c>
      <c r="E506" s="235" t="s">
        <v>650</v>
      </c>
      <c r="F506" s="236" t="s">
        <v>651</v>
      </c>
      <c r="G506" s="237" t="s">
        <v>162</v>
      </c>
      <c r="H506" s="238">
        <v>5</v>
      </c>
      <c r="I506" s="239"/>
      <c r="J506" s="240">
        <f>ROUND(I506*H506,2)</f>
        <v>0</v>
      </c>
      <c r="K506" s="241"/>
      <c r="L506" s="242"/>
      <c r="M506" s="243" t="s">
        <v>1</v>
      </c>
      <c r="N506" s="244" t="s">
        <v>42</v>
      </c>
      <c r="O506" s="71"/>
      <c r="P506" s="197">
        <f>O506*H506</f>
        <v>0</v>
      </c>
      <c r="Q506" s="197">
        <v>1.489E-2</v>
      </c>
      <c r="R506" s="197">
        <f>Q506*H506</f>
        <v>7.4450000000000002E-2</v>
      </c>
      <c r="S506" s="197">
        <v>0</v>
      </c>
      <c r="T506" s="198">
        <f>S506*H506</f>
        <v>0</v>
      </c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R506" s="199" t="s">
        <v>207</v>
      </c>
      <c r="AT506" s="199" t="s">
        <v>334</v>
      </c>
      <c r="AU506" s="199" t="s">
        <v>87</v>
      </c>
      <c r="AY506" s="17" t="s">
        <v>157</v>
      </c>
      <c r="BE506" s="200">
        <f>IF(N506="základní",J506,0)</f>
        <v>0</v>
      </c>
      <c r="BF506" s="200">
        <f>IF(N506="snížená",J506,0)</f>
        <v>0</v>
      </c>
      <c r="BG506" s="200">
        <f>IF(N506="zákl. přenesená",J506,0)</f>
        <v>0</v>
      </c>
      <c r="BH506" s="200">
        <f>IF(N506="sníž. přenesená",J506,0)</f>
        <v>0</v>
      </c>
      <c r="BI506" s="200">
        <f>IF(N506="nulová",J506,0)</f>
        <v>0</v>
      </c>
      <c r="BJ506" s="17" t="s">
        <v>85</v>
      </c>
      <c r="BK506" s="200">
        <f>ROUND(I506*H506,2)</f>
        <v>0</v>
      </c>
      <c r="BL506" s="17" t="s">
        <v>163</v>
      </c>
      <c r="BM506" s="199" t="s">
        <v>652</v>
      </c>
    </row>
    <row r="507" spans="1:65" s="13" customFormat="1" ht="10.15">
      <c r="B507" s="201"/>
      <c r="C507" s="202"/>
      <c r="D507" s="203" t="s">
        <v>173</v>
      </c>
      <c r="E507" s="204" t="s">
        <v>1</v>
      </c>
      <c r="F507" s="205" t="s">
        <v>653</v>
      </c>
      <c r="G507" s="202"/>
      <c r="H507" s="206">
        <v>5</v>
      </c>
      <c r="I507" s="207"/>
      <c r="J507" s="202"/>
      <c r="K507" s="202"/>
      <c r="L507" s="208"/>
      <c r="M507" s="209"/>
      <c r="N507" s="210"/>
      <c r="O507" s="210"/>
      <c r="P507" s="210"/>
      <c r="Q507" s="210"/>
      <c r="R507" s="210"/>
      <c r="S507" s="210"/>
      <c r="T507" s="211"/>
      <c r="AT507" s="212" t="s">
        <v>173</v>
      </c>
      <c r="AU507" s="212" t="s">
        <v>87</v>
      </c>
      <c r="AV507" s="13" t="s">
        <v>87</v>
      </c>
      <c r="AW507" s="13" t="s">
        <v>34</v>
      </c>
      <c r="AX507" s="13" t="s">
        <v>77</v>
      </c>
      <c r="AY507" s="212" t="s">
        <v>157</v>
      </c>
    </row>
    <row r="508" spans="1:65" s="14" customFormat="1" ht="10.15">
      <c r="B508" s="213"/>
      <c r="C508" s="214"/>
      <c r="D508" s="203" t="s">
        <v>173</v>
      </c>
      <c r="E508" s="215" t="s">
        <v>1</v>
      </c>
      <c r="F508" s="216" t="s">
        <v>178</v>
      </c>
      <c r="G508" s="214"/>
      <c r="H508" s="217">
        <v>5</v>
      </c>
      <c r="I508" s="218"/>
      <c r="J508" s="214"/>
      <c r="K508" s="214"/>
      <c r="L508" s="219"/>
      <c r="M508" s="220"/>
      <c r="N508" s="221"/>
      <c r="O508" s="221"/>
      <c r="P508" s="221"/>
      <c r="Q508" s="221"/>
      <c r="R508" s="221"/>
      <c r="S508" s="221"/>
      <c r="T508" s="222"/>
      <c r="AT508" s="223" t="s">
        <v>173</v>
      </c>
      <c r="AU508" s="223" t="s">
        <v>87</v>
      </c>
      <c r="AV508" s="14" t="s">
        <v>163</v>
      </c>
      <c r="AW508" s="14" t="s">
        <v>4</v>
      </c>
      <c r="AX508" s="14" t="s">
        <v>85</v>
      </c>
      <c r="AY508" s="223" t="s">
        <v>157</v>
      </c>
    </row>
    <row r="509" spans="1:65" s="2" customFormat="1" ht="24.2" customHeight="1">
      <c r="A509" s="34"/>
      <c r="B509" s="35"/>
      <c r="C509" s="234" t="s">
        <v>654</v>
      </c>
      <c r="D509" s="234" t="s">
        <v>334</v>
      </c>
      <c r="E509" s="235" t="s">
        <v>655</v>
      </c>
      <c r="F509" s="236" t="s">
        <v>656</v>
      </c>
      <c r="G509" s="237" t="s">
        <v>162</v>
      </c>
      <c r="H509" s="238">
        <v>2</v>
      </c>
      <c r="I509" s="239"/>
      <c r="J509" s="240">
        <f>ROUND(I509*H509,2)</f>
        <v>0</v>
      </c>
      <c r="K509" s="241"/>
      <c r="L509" s="242"/>
      <c r="M509" s="243" t="s">
        <v>1</v>
      </c>
      <c r="N509" s="244" t="s">
        <v>42</v>
      </c>
      <c r="O509" s="71"/>
      <c r="P509" s="197">
        <f>O509*H509</f>
        <v>0</v>
      </c>
      <c r="Q509" s="197">
        <v>1.521E-2</v>
      </c>
      <c r="R509" s="197">
        <f>Q509*H509</f>
        <v>3.0419999999999999E-2</v>
      </c>
      <c r="S509" s="197">
        <v>0</v>
      </c>
      <c r="T509" s="198">
        <f>S509*H509</f>
        <v>0</v>
      </c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R509" s="199" t="s">
        <v>207</v>
      </c>
      <c r="AT509" s="199" t="s">
        <v>334</v>
      </c>
      <c r="AU509" s="199" t="s">
        <v>87</v>
      </c>
      <c r="AY509" s="17" t="s">
        <v>157</v>
      </c>
      <c r="BE509" s="200">
        <f>IF(N509="základní",J509,0)</f>
        <v>0</v>
      </c>
      <c r="BF509" s="200">
        <f>IF(N509="snížená",J509,0)</f>
        <v>0</v>
      </c>
      <c r="BG509" s="200">
        <f>IF(N509="zákl. přenesená",J509,0)</f>
        <v>0</v>
      </c>
      <c r="BH509" s="200">
        <f>IF(N509="sníž. přenesená",J509,0)</f>
        <v>0</v>
      </c>
      <c r="BI509" s="200">
        <f>IF(N509="nulová",J509,0)</f>
        <v>0</v>
      </c>
      <c r="BJ509" s="17" t="s">
        <v>85</v>
      </c>
      <c r="BK509" s="200">
        <f>ROUND(I509*H509,2)</f>
        <v>0</v>
      </c>
      <c r="BL509" s="17" t="s">
        <v>163</v>
      </c>
      <c r="BM509" s="199" t="s">
        <v>657</v>
      </c>
    </row>
    <row r="510" spans="1:65" s="13" customFormat="1" ht="10.15">
      <c r="B510" s="201"/>
      <c r="C510" s="202"/>
      <c r="D510" s="203" t="s">
        <v>173</v>
      </c>
      <c r="E510" s="204" t="s">
        <v>1</v>
      </c>
      <c r="F510" s="205" t="s">
        <v>658</v>
      </c>
      <c r="G510" s="202"/>
      <c r="H510" s="206">
        <v>2</v>
      </c>
      <c r="I510" s="207"/>
      <c r="J510" s="202"/>
      <c r="K510" s="202"/>
      <c r="L510" s="208"/>
      <c r="M510" s="209"/>
      <c r="N510" s="210"/>
      <c r="O510" s="210"/>
      <c r="P510" s="210"/>
      <c r="Q510" s="210"/>
      <c r="R510" s="210"/>
      <c r="S510" s="210"/>
      <c r="T510" s="211"/>
      <c r="AT510" s="212" t="s">
        <v>173</v>
      </c>
      <c r="AU510" s="212" t="s">
        <v>87</v>
      </c>
      <c r="AV510" s="13" t="s">
        <v>87</v>
      </c>
      <c r="AW510" s="13" t="s">
        <v>34</v>
      </c>
      <c r="AX510" s="13" t="s">
        <v>77</v>
      </c>
      <c r="AY510" s="212" t="s">
        <v>157</v>
      </c>
    </row>
    <row r="511" spans="1:65" s="14" customFormat="1" ht="10.15">
      <c r="B511" s="213"/>
      <c r="C511" s="214"/>
      <c r="D511" s="203" t="s">
        <v>173</v>
      </c>
      <c r="E511" s="215" t="s">
        <v>1</v>
      </c>
      <c r="F511" s="216" t="s">
        <v>178</v>
      </c>
      <c r="G511" s="214"/>
      <c r="H511" s="217">
        <v>2</v>
      </c>
      <c r="I511" s="218"/>
      <c r="J511" s="214"/>
      <c r="K511" s="214"/>
      <c r="L511" s="219"/>
      <c r="M511" s="220"/>
      <c r="N511" s="221"/>
      <c r="O511" s="221"/>
      <c r="P511" s="221"/>
      <c r="Q511" s="221"/>
      <c r="R511" s="221"/>
      <c r="S511" s="221"/>
      <c r="T511" s="222"/>
      <c r="AT511" s="223" t="s">
        <v>173</v>
      </c>
      <c r="AU511" s="223" t="s">
        <v>87</v>
      </c>
      <c r="AV511" s="14" t="s">
        <v>163</v>
      </c>
      <c r="AW511" s="14" t="s">
        <v>4</v>
      </c>
      <c r="AX511" s="14" t="s">
        <v>85</v>
      </c>
      <c r="AY511" s="223" t="s">
        <v>157</v>
      </c>
    </row>
    <row r="512" spans="1:65" s="2" customFormat="1" ht="24.2" customHeight="1">
      <c r="A512" s="34"/>
      <c r="B512" s="35"/>
      <c r="C512" s="234" t="s">
        <v>659</v>
      </c>
      <c r="D512" s="234" t="s">
        <v>334</v>
      </c>
      <c r="E512" s="235" t="s">
        <v>660</v>
      </c>
      <c r="F512" s="236" t="s">
        <v>661</v>
      </c>
      <c r="G512" s="237" t="s">
        <v>162</v>
      </c>
      <c r="H512" s="238">
        <v>7</v>
      </c>
      <c r="I512" s="239"/>
      <c r="J512" s="240">
        <f>ROUND(I512*H512,2)</f>
        <v>0</v>
      </c>
      <c r="K512" s="241"/>
      <c r="L512" s="242"/>
      <c r="M512" s="243" t="s">
        <v>1</v>
      </c>
      <c r="N512" s="244" t="s">
        <v>42</v>
      </c>
      <c r="O512" s="71"/>
      <c r="P512" s="197">
        <f>O512*H512</f>
        <v>0</v>
      </c>
      <c r="Q512" s="197">
        <v>1.553E-2</v>
      </c>
      <c r="R512" s="197">
        <f>Q512*H512</f>
        <v>0.10871</v>
      </c>
      <c r="S512" s="197">
        <v>0</v>
      </c>
      <c r="T512" s="198">
        <f>S512*H512</f>
        <v>0</v>
      </c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R512" s="199" t="s">
        <v>207</v>
      </c>
      <c r="AT512" s="199" t="s">
        <v>334</v>
      </c>
      <c r="AU512" s="199" t="s">
        <v>87</v>
      </c>
      <c r="AY512" s="17" t="s">
        <v>157</v>
      </c>
      <c r="BE512" s="200">
        <f>IF(N512="základní",J512,0)</f>
        <v>0</v>
      </c>
      <c r="BF512" s="200">
        <f>IF(N512="snížená",J512,0)</f>
        <v>0</v>
      </c>
      <c r="BG512" s="200">
        <f>IF(N512="zákl. přenesená",J512,0)</f>
        <v>0</v>
      </c>
      <c r="BH512" s="200">
        <f>IF(N512="sníž. přenesená",J512,0)</f>
        <v>0</v>
      </c>
      <c r="BI512" s="200">
        <f>IF(N512="nulová",J512,0)</f>
        <v>0</v>
      </c>
      <c r="BJ512" s="17" t="s">
        <v>85</v>
      </c>
      <c r="BK512" s="200">
        <f>ROUND(I512*H512,2)</f>
        <v>0</v>
      </c>
      <c r="BL512" s="17" t="s">
        <v>163</v>
      </c>
      <c r="BM512" s="199" t="s">
        <v>662</v>
      </c>
    </row>
    <row r="513" spans="1:65" s="13" customFormat="1" ht="10.15">
      <c r="B513" s="201"/>
      <c r="C513" s="202"/>
      <c r="D513" s="203" t="s">
        <v>173</v>
      </c>
      <c r="E513" s="204" t="s">
        <v>1</v>
      </c>
      <c r="F513" s="205" t="s">
        <v>653</v>
      </c>
      <c r="G513" s="202"/>
      <c r="H513" s="206">
        <v>5</v>
      </c>
      <c r="I513" s="207"/>
      <c r="J513" s="202"/>
      <c r="K513" s="202"/>
      <c r="L513" s="208"/>
      <c r="M513" s="209"/>
      <c r="N513" s="210"/>
      <c r="O513" s="210"/>
      <c r="P513" s="210"/>
      <c r="Q513" s="210"/>
      <c r="R513" s="210"/>
      <c r="S513" s="210"/>
      <c r="T513" s="211"/>
      <c r="AT513" s="212" t="s">
        <v>173</v>
      </c>
      <c r="AU513" s="212" t="s">
        <v>87</v>
      </c>
      <c r="AV513" s="13" t="s">
        <v>87</v>
      </c>
      <c r="AW513" s="13" t="s">
        <v>34</v>
      </c>
      <c r="AX513" s="13" t="s">
        <v>77</v>
      </c>
      <c r="AY513" s="212" t="s">
        <v>157</v>
      </c>
    </row>
    <row r="514" spans="1:65" s="13" customFormat="1" ht="10.15">
      <c r="B514" s="201"/>
      <c r="C514" s="202"/>
      <c r="D514" s="203" t="s">
        <v>173</v>
      </c>
      <c r="E514" s="204" t="s">
        <v>1</v>
      </c>
      <c r="F514" s="205" t="s">
        <v>648</v>
      </c>
      <c r="G514" s="202"/>
      <c r="H514" s="206">
        <v>2</v>
      </c>
      <c r="I514" s="207"/>
      <c r="J514" s="202"/>
      <c r="K514" s="202"/>
      <c r="L514" s="208"/>
      <c r="M514" s="209"/>
      <c r="N514" s="210"/>
      <c r="O514" s="210"/>
      <c r="P514" s="210"/>
      <c r="Q514" s="210"/>
      <c r="R514" s="210"/>
      <c r="S514" s="210"/>
      <c r="T514" s="211"/>
      <c r="AT514" s="212" t="s">
        <v>173</v>
      </c>
      <c r="AU514" s="212" t="s">
        <v>87</v>
      </c>
      <c r="AV514" s="13" t="s">
        <v>87</v>
      </c>
      <c r="AW514" s="13" t="s">
        <v>34</v>
      </c>
      <c r="AX514" s="13" t="s">
        <v>77</v>
      </c>
      <c r="AY514" s="212" t="s">
        <v>157</v>
      </c>
    </row>
    <row r="515" spans="1:65" s="14" customFormat="1" ht="10.15">
      <c r="B515" s="213"/>
      <c r="C515" s="214"/>
      <c r="D515" s="203" t="s">
        <v>173</v>
      </c>
      <c r="E515" s="215" t="s">
        <v>1</v>
      </c>
      <c r="F515" s="216" t="s">
        <v>178</v>
      </c>
      <c r="G515" s="214"/>
      <c r="H515" s="217">
        <v>7</v>
      </c>
      <c r="I515" s="218"/>
      <c r="J515" s="214"/>
      <c r="K515" s="214"/>
      <c r="L515" s="219"/>
      <c r="M515" s="220"/>
      <c r="N515" s="221"/>
      <c r="O515" s="221"/>
      <c r="P515" s="221"/>
      <c r="Q515" s="221"/>
      <c r="R515" s="221"/>
      <c r="S515" s="221"/>
      <c r="T515" s="222"/>
      <c r="AT515" s="223" t="s">
        <v>173</v>
      </c>
      <c r="AU515" s="223" t="s">
        <v>87</v>
      </c>
      <c r="AV515" s="14" t="s">
        <v>163</v>
      </c>
      <c r="AW515" s="14" t="s">
        <v>4</v>
      </c>
      <c r="AX515" s="14" t="s">
        <v>85</v>
      </c>
      <c r="AY515" s="223" t="s">
        <v>157</v>
      </c>
    </row>
    <row r="516" spans="1:65" s="2" customFormat="1" ht="44.25" customHeight="1">
      <c r="A516" s="34"/>
      <c r="B516" s="35"/>
      <c r="C516" s="187" t="s">
        <v>663</v>
      </c>
      <c r="D516" s="187" t="s">
        <v>159</v>
      </c>
      <c r="E516" s="188" t="s">
        <v>664</v>
      </c>
      <c r="F516" s="189" t="s">
        <v>665</v>
      </c>
      <c r="G516" s="190" t="s">
        <v>162</v>
      </c>
      <c r="H516" s="191">
        <v>3</v>
      </c>
      <c r="I516" s="192"/>
      <c r="J516" s="193">
        <f>ROUND(I516*H516,2)</f>
        <v>0</v>
      </c>
      <c r="K516" s="194"/>
      <c r="L516" s="39"/>
      <c r="M516" s="195" t="s">
        <v>1</v>
      </c>
      <c r="N516" s="196" t="s">
        <v>42</v>
      </c>
      <c r="O516" s="71"/>
      <c r="P516" s="197">
        <f>O516*H516</f>
        <v>0</v>
      </c>
      <c r="Q516" s="197">
        <v>3.5319999999999997E-2</v>
      </c>
      <c r="R516" s="197">
        <f>Q516*H516</f>
        <v>0.10596</v>
      </c>
      <c r="S516" s="197">
        <v>0</v>
      </c>
      <c r="T516" s="198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199" t="s">
        <v>163</v>
      </c>
      <c r="AT516" s="199" t="s">
        <v>159</v>
      </c>
      <c r="AU516" s="199" t="s">
        <v>87</v>
      </c>
      <c r="AY516" s="17" t="s">
        <v>157</v>
      </c>
      <c r="BE516" s="200">
        <f>IF(N516="základní",J516,0)</f>
        <v>0</v>
      </c>
      <c r="BF516" s="200">
        <f>IF(N516="snížená",J516,0)</f>
        <v>0</v>
      </c>
      <c r="BG516" s="200">
        <f>IF(N516="zákl. přenesená",J516,0)</f>
        <v>0</v>
      </c>
      <c r="BH516" s="200">
        <f>IF(N516="sníž. přenesená",J516,0)</f>
        <v>0</v>
      </c>
      <c r="BI516" s="200">
        <f>IF(N516="nulová",J516,0)</f>
        <v>0</v>
      </c>
      <c r="BJ516" s="17" t="s">
        <v>85</v>
      </c>
      <c r="BK516" s="200">
        <f>ROUND(I516*H516,2)</f>
        <v>0</v>
      </c>
      <c r="BL516" s="17" t="s">
        <v>163</v>
      </c>
      <c r="BM516" s="199" t="s">
        <v>666</v>
      </c>
    </row>
    <row r="517" spans="1:65" s="2" customFormat="1" ht="24.2" customHeight="1">
      <c r="A517" s="34"/>
      <c r="B517" s="35"/>
      <c r="C517" s="234" t="s">
        <v>667</v>
      </c>
      <c r="D517" s="234" t="s">
        <v>334</v>
      </c>
      <c r="E517" s="235" t="s">
        <v>668</v>
      </c>
      <c r="F517" s="236" t="s">
        <v>669</v>
      </c>
      <c r="G517" s="237" t="s">
        <v>162</v>
      </c>
      <c r="H517" s="238">
        <v>1</v>
      </c>
      <c r="I517" s="239"/>
      <c r="J517" s="240">
        <f>ROUND(I517*H517,2)</f>
        <v>0</v>
      </c>
      <c r="K517" s="241"/>
      <c r="L517" s="242"/>
      <c r="M517" s="243" t="s">
        <v>1</v>
      </c>
      <c r="N517" s="244" t="s">
        <v>42</v>
      </c>
      <c r="O517" s="71"/>
      <c r="P517" s="197">
        <f>O517*H517</f>
        <v>0</v>
      </c>
      <c r="Q517" s="197">
        <v>1.8679999999999999E-2</v>
      </c>
      <c r="R517" s="197">
        <f>Q517*H517</f>
        <v>1.8679999999999999E-2</v>
      </c>
      <c r="S517" s="197">
        <v>0</v>
      </c>
      <c r="T517" s="198">
        <f>S517*H517</f>
        <v>0</v>
      </c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R517" s="199" t="s">
        <v>207</v>
      </c>
      <c r="AT517" s="199" t="s">
        <v>334</v>
      </c>
      <c r="AU517" s="199" t="s">
        <v>87</v>
      </c>
      <c r="AY517" s="17" t="s">
        <v>157</v>
      </c>
      <c r="BE517" s="200">
        <f>IF(N517="základní",J517,0)</f>
        <v>0</v>
      </c>
      <c r="BF517" s="200">
        <f>IF(N517="snížená",J517,0)</f>
        <v>0</v>
      </c>
      <c r="BG517" s="200">
        <f>IF(N517="zákl. přenesená",J517,0)</f>
        <v>0</v>
      </c>
      <c r="BH517" s="200">
        <f>IF(N517="sníž. přenesená",J517,0)</f>
        <v>0</v>
      </c>
      <c r="BI517" s="200">
        <f>IF(N517="nulová",J517,0)</f>
        <v>0</v>
      </c>
      <c r="BJ517" s="17" t="s">
        <v>85</v>
      </c>
      <c r="BK517" s="200">
        <f>ROUND(I517*H517,2)</f>
        <v>0</v>
      </c>
      <c r="BL517" s="17" t="s">
        <v>163</v>
      </c>
      <c r="BM517" s="199" t="s">
        <v>670</v>
      </c>
    </row>
    <row r="518" spans="1:65" s="13" customFormat="1" ht="10.15">
      <c r="B518" s="201"/>
      <c r="C518" s="202"/>
      <c r="D518" s="203" t="s">
        <v>173</v>
      </c>
      <c r="E518" s="204" t="s">
        <v>1</v>
      </c>
      <c r="F518" s="205" t="s">
        <v>671</v>
      </c>
      <c r="G518" s="202"/>
      <c r="H518" s="206">
        <v>1</v>
      </c>
      <c r="I518" s="207"/>
      <c r="J518" s="202"/>
      <c r="K518" s="202"/>
      <c r="L518" s="208"/>
      <c r="M518" s="209"/>
      <c r="N518" s="210"/>
      <c r="O518" s="210"/>
      <c r="P518" s="210"/>
      <c r="Q518" s="210"/>
      <c r="R518" s="210"/>
      <c r="S518" s="210"/>
      <c r="T518" s="211"/>
      <c r="AT518" s="212" t="s">
        <v>173</v>
      </c>
      <c r="AU518" s="212" t="s">
        <v>87</v>
      </c>
      <c r="AV518" s="13" t="s">
        <v>87</v>
      </c>
      <c r="AW518" s="13" t="s">
        <v>34</v>
      </c>
      <c r="AX518" s="13" t="s">
        <v>77</v>
      </c>
      <c r="AY518" s="212" t="s">
        <v>157</v>
      </c>
    </row>
    <row r="519" spans="1:65" s="14" customFormat="1" ht="10.15">
      <c r="B519" s="213"/>
      <c r="C519" s="214"/>
      <c r="D519" s="203" t="s">
        <v>173</v>
      </c>
      <c r="E519" s="215" t="s">
        <v>1</v>
      </c>
      <c r="F519" s="216" t="s">
        <v>178</v>
      </c>
      <c r="G519" s="214"/>
      <c r="H519" s="217">
        <v>1</v>
      </c>
      <c r="I519" s="218"/>
      <c r="J519" s="214"/>
      <c r="K519" s="214"/>
      <c r="L519" s="219"/>
      <c r="M519" s="220"/>
      <c r="N519" s="221"/>
      <c r="O519" s="221"/>
      <c r="P519" s="221"/>
      <c r="Q519" s="221"/>
      <c r="R519" s="221"/>
      <c r="S519" s="221"/>
      <c r="T519" s="222"/>
      <c r="AT519" s="223" t="s">
        <v>173</v>
      </c>
      <c r="AU519" s="223" t="s">
        <v>87</v>
      </c>
      <c r="AV519" s="14" t="s">
        <v>163</v>
      </c>
      <c r="AW519" s="14" t="s">
        <v>4</v>
      </c>
      <c r="AX519" s="14" t="s">
        <v>85</v>
      </c>
      <c r="AY519" s="223" t="s">
        <v>157</v>
      </c>
    </row>
    <row r="520" spans="1:65" s="2" customFormat="1" ht="24.2" customHeight="1">
      <c r="A520" s="34"/>
      <c r="B520" s="35"/>
      <c r="C520" s="234" t="s">
        <v>672</v>
      </c>
      <c r="D520" s="234" t="s">
        <v>334</v>
      </c>
      <c r="E520" s="235" t="s">
        <v>673</v>
      </c>
      <c r="F520" s="236" t="s">
        <v>674</v>
      </c>
      <c r="G520" s="237" t="s">
        <v>162</v>
      </c>
      <c r="H520" s="238">
        <v>2</v>
      </c>
      <c r="I520" s="239"/>
      <c r="J520" s="240">
        <f>ROUND(I520*H520,2)</f>
        <v>0</v>
      </c>
      <c r="K520" s="241"/>
      <c r="L520" s="242"/>
      <c r="M520" s="243" t="s">
        <v>1</v>
      </c>
      <c r="N520" s="244" t="s">
        <v>42</v>
      </c>
      <c r="O520" s="71"/>
      <c r="P520" s="197">
        <f>O520*H520</f>
        <v>0</v>
      </c>
      <c r="Q520" s="197">
        <v>1.95E-2</v>
      </c>
      <c r="R520" s="197">
        <f>Q520*H520</f>
        <v>3.9E-2</v>
      </c>
      <c r="S520" s="197">
        <v>0</v>
      </c>
      <c r="T520" s="198">
        <f>S520*H520</f>
        <v>0</v>
      </c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R520" s="199" t="s">
        <v>207</v>
      </c>
      <c r="AT520" s="199" t="s">
        <v>334</v>
      </c>
      <c r="AU520" s="199" t="s">
        <v>87</v>
      </c>
      <c r="AY520" s="17" t="s">
        <v>157</v>
      </c>
      <c r="BE520" s="200">
        <f>IF(N520="základní",J520,0)</f>
        <v>0</v>
      </c>
      <c r="BF520" s="200">
        <f>IF(N520="snížená",J520,0)</f>
        <v>0</v>
      </c>
      <c r="BG520" s="200">
        <f>IF(N520="zákl. přenesená",J520,0)</f>
        <v>0</v>
      </c>
      <c r="BH520" s="200">
        <f>IF(N520="sníž. přenesená",J520,0)</f>
        <v>0</v>
      </c>
      <c r="BI520" s="200">
        <f>IF(N520="nulová",J520,0)</f>
        <v>0</v>
      </c>
      <c r="BJ520" s="17" t="s">
        <v>85</v>
      </c>
      <c r="BK520" s="200">
        <f>ROUND(I520*H520,2)</f>
        <v>0</v>
      </c>
      <c r="BL520" s="17" t="s">
        <v>163</v>
      </c>
      <c r="BM520" s="199" t="s">
        <v>675</v>
      </c>
    </row>
    <row r="521" spans="1:65" s="13" customFormat="1" ht="10.15">
      <c r="B521" s="201"/>
      <c r="C521" s="202"/>
      <c r="D521" s="203" t="s">
        <v>173</v>
      </c>
      <c r="E521" s="204" t="s">
        <v>1</v>
      </c>
      <c r="F521" s="205" t="s">
        <v>658</v>
      </c>
      <c r="G521" s="202"/>
      <c r="H521" s="206">
        <v>2</v>
      </c>
      <c r="I521" s="207"/>
      <c r="J521" s="202"/>
      <c r="K521" s="202"/>
      <c r="L521" s="208"/>
      <c r="M521" s="209"/>
      <c r="N521" s="210"/>
      <c r="O521" s="210"/>
      <c r="P521" s="210"/>
      <c r="Q521" s="210"/>
      <c r="R521" s="210"/>
      <c r="S521" s="210"/>
      <c r="T521" s="211"/>
      <c r="AT521" s="212" t="s">
        <v>173</v>
      </c>
      <c r="AU521" s="212" t="s">
        <v>87</v>
      </c>
      <c r="AV521" s="13" t="s">
        <v>87</v>
      </c>
      <c r="AW521" s="13" t="s">
        <v>34</v>
      </c>
      <c r="AX521" s="13" t="s">
        <v>77</v>
      </c>
      <c r="AY521" s="212" t="s">
        <v>157</v>
      </c>
    </row>
    <row r="522" spans="1:65" s="14" customFormat="1" ht="10.15">
      <c r="B522" s="213"/>
      <c r="C522" s="214"/>
      <c r="D522" s="203" t="s">
        <v>173</v>
      </c>
      <c r="E522" s="215" t="s">
        <v>1</v>
      </c>
      <c r="F522" s="216" t="s">
        <v>178</v>
      </c>
      <c r="G522" s="214"/>
      <c r="H522" s="217">
        <v>2</v>
      </c>
      <c r="I522" s="218"/>
      <c r="J522" s="214"/>
      <c r="K522" s="214"/>
      <c r="L522" s="219"/>
      <c r="M522" s="220"/>
      <c r="N522" s="221"/>
      <c r="O522" s="221"/>
      <c r="P522" s="221"/>
      <c r="Q522" s="221"/>
      <c r="R522" s="221"/>
      <c r="S522" s="221"/>
      <c r="T522" s="222"/>
      <c r="AT522" s="223" t="s">
        <v>173</v>
      </c>
      <c r="AU522" s="223" t="s">
        <v>87</v>
      </c>
      <c r="AV522" s="14" t="s">
        <v>163</v>
      </c>
      <c r="AW522" s="14" t="s">
        <v>4</v>
      </c>
      <c r="AX522" s="14" t="s">
        <v>85</v>
      </c>
      <c r="AY522" s="223" t="s">
        <v>157</v>
      </c>
    </row>
    <row r="523" spans="1:65" s="2" customFormat="1" ht="37.799999999999997" customHeight="1">
      <c r="A523" s="34"/>
      <c r="B523" s="35"/>
      <c r="C523" s="187" t="s">
        <v>676</v>
      </c>
      <c r="D523" s="187" t="s">
        <v>159</v>
      </c>
      <c r="E523" s="188" t="s">
        <v>677</v>
      </c>
      <c r="F523" s="189" t="s">
        <v>678</v>
      </c>
      <c r="G523" s="190" t="s">
        <v>162</v>
      </c>
      <c r="H523" s="191">
        <v>1</v>
      </c>
      <c r="I523" s="192"/>
      <c r="J523" s="193">
        <f>ROUND(I523*H523,2)</f>
        <v>0</v>
      </c>
      <c r="K523" s="194"/>
      <c r="L523" s="39"/>
      <c r="M523" s="195" t="s">
        <v>1</v>
      </c>
      <c r="N523" s="196" t="s">
        <v>42</v>
      </c>
      <c r="O523" s="71"/>
      <c r="P523" s="197">
        <f>O523*H523</f>
        <v>0</v>
      </c>
      <c r="Q523" s="197">
        <v>0.44169999999999998</v>
      </c>
      <c r="R523" s="197">
        <f>Q523*H523</f>
        <v>0.44169999999999998</v>
      </c>
      <c r="S523" s="197">
        <v>0</v>
      </c>
      <c r="T523" s="198">
        <f>S523*H523</f>
        <v>0</v>
      </c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R523" s="199" t="s">
        <v>163</v>
      </c>
      <c r="AT523" s="199" t="s">
        <v>159</v>
      </c>
      <c r="AU523" s="199" t="s">
        <v>87</v>
      </c>
      <c r="AY523" s="17" t="s">
        <v>157</v>
      </c>
      <c r="BE523" s="200">
        <f>IF(N523="základní",J523,0)</f>
        <v>0</v>
      </c>
      <c r="BF523" s="200">
        <f>IF(N523="snížená",J523,0)</f>
        <v>0</v>
      </c>
      <c r="BG523" s="200">
        <f>IF(N523="zákl. přenesená",J523,0)</f>
        <v>0</v>
      </c>
      <c r="BH523" s="200">
        <f>IF(N523="sníž. přenesená",J523,0)</f>
        <v>0</v>
      </c>
      <c r="BI523" s="200">
        <f>IF(N523="nulová",J523,0)</f>
        <v>0</v>
      </c>
      <c r="BJ523" s="17" t="s">
        <v>85</v>
      </c>
      <c r="BK523" s="200">
        <f>ROUND(I523*H523,2)</f>
        <v>0</v>
      </c>
      <c r="BL523" s="17" t="s">
        <v>163</v>
      </c>
      <c r="BM523" s="199" t="s">
        <v>679</v>
      </c>
    </row>
    <row r="524" spans="1:65" s="13" customFormat="1" ht="10.15">
      <c r="B524" s="201"/>
      <c r="C524" s="202"/>
      <c r="D524" s="203" t="s">
        <v>173</v>
      </c>
      <c r="E524" s="204" t="s">
        <v>1</v>
      </c>
      <c r="F524" s="205" t="s">
        <v>680</v>
      </c>
      <c r="G524" s="202"/>
      <c r="H524" s="206">
        <v>1</v>
      </c>
      <c r="I524" s="207"/>
      <c r="J524" s="202"/>
      <c r="K524" s="202"/>
      <c r="L524" s="208"/>
      <c r="M524" s="209"/>
      <c r="N524" s="210"/>
      <c r="O524" s="210"/>
      <c r="P524" s="210"/>
      <c r="Q524" s="210"/>
      <c r="R524" s="210"/>
      <c r="S524" s="210"/>
      <c r="T524" s="211"/>
      <c r="AT524" s="212" t="s">
        <v>173</v>
      </c>
      <c r="AU524" s="212" t="s">
        <v>87</v>
      </c>
      <c r="AV524" s="13" t="s">
        <v>87</v>
      </c>
      <c r="AW524" s="13" t="s">
        <v>34</v>
      </c>
      <c r="AX524" s="13" t="s">
        <v>77</v>
      </c>
      <c r="AY524" s="212" t="s">
        <v>157</v>
      </c>
    </row>
    <row r="525" spans="1:65" s="14" customFormat="1" ht="10.15">
      <c r="B525" s="213"/>
      <c r="C525" s="214"/>
      <c r="D525" s="203" t="s">
        <v>173</v>
      </c>
      <c r="E525" s="215" t="s">
        <v>1</v>
      </c>
      <c r="F525" s="216" t="s">
        <v>178</v>
      </c>
      <c r="G525" s="214"/>
      <c r="H525" s="217">
        <v>1</v>
      </c>
      <c r="I525" s="218"/>
      <c r="J525" s="214"/>
      <c r="K525" s="214"/>
      <c r="L525" s="219"/>
      <c r="M525" s="220"/>
      <c r="N525" s="221"/>
      <c r="O525" s="221"/>
      <c r="P525" s="221"/>
      <c r="Q525" s="221"/>
      <c r="R525" s="221"/>
      <c r="S525" s="221"/>
      <c r="T525" s="222"/>
      <c r="AT525" s="223" t="s">
        <v>173</v>
      </c>
      <c r="AU525" s="223" t="s">
        <v>87</v>
      </c>
      <c r="AV525" s="14" t="s">
        <v>163</v>
      </c>
      <c r="AW525" s="14" t="s">
        <v>4</v>
      </c>
      <c r="AX525" s="14" t="s">
        <v>85</v>
      </c>
      <c r="AY525" s="223" t="s">
        <v>157</v>
      </c>
    </row>
    <row r="526" spans="1:65" s="2" customFormat="1" ht="37.799999999999997" customHeight="1">
      <c r="A526" s="34"/>
      <c r="B526" s="35"/>
      <c r="C526" s="234" t="s">
        <v>681</v>
      </c>
      <c r="D526" s="234" t="s">
        <v>334</v>
      </c>
      <c r="E526" s="235" t="s">
        <v>682</v>
      </c>
      <c r="F526" s="236" t="s">
        <v>683</v>
      </c>
      <c r="G526" s="237" t="s">
        <v>162</v>
      </c>
      <c r="H526" s="238">
        <v>1</v>
      </c>
      <c r="I526" s="239"/>
      <c r="J526" s="240">
        <f>ROUND(I526*H526,2)</f>
        <v>0</v>
      </c>
      <c r="K526" s="241"/>
      <c r="L526" s="242"/>
      <c r="M526" s="243" t="s">
        <v>1</v>
      </c>
      <c r="N526" s="244" t="s">
        <v>42</v>
      </c>
      <c r="O526" s="71"/>
      <c r="P526" s="197">
        <f>O526*H526</f>
        <v>0</v>
      </c>
      <c r="Q526" s="197">
        <v>1.553E-2</v>
      </c>
      <c r="R526" s="197">
        <f>Q526*H526</f>
        <v>1.553E-2</v>
      </c>
      <c r="S526" s="197">
        <v>0</v>
      </c>
      <c r="T526" s="198">
        <f>S526*H526</f>
        <v>0</v>
      </c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R526" s="199" t="s">
        <v>207</v>
      </c>
      <c r="AT526" s="199" t="s">
        <v>334</v>
      </c>
      <c r="AU526" s="199" t="s">
        <v>87</v>
      </c>
      <c r="AY526" s="17" t="s">
        <v>157</v>
      </c>
      <c r="BE526" s="200">
        <f>IF(N526="základní",J526,0)</f>
        <v>0</v>
      </c>
      <c r="BF526" s="200">
        <f>IF(N526="snížená",J526,0)</f>
        <v>0</v>
      </c>
      <c r="BG526" s="200">
        <f>IF(N526="zákl. přenesená",J526,0)</f>
        <v>0</v>
      </c>
      <c r="BH526" s="200">
        <f>IF(N526="sníž. přenesená",J526,0)</f>
        <v>0</v>
      </c>
      <c r="BI526" s="200">
        <f>IF(N526="nulová",J526,0)</f>
        <v>0</v>
      </c>
      <c r="BJ526" s="17" t="s">
        <v>85</v>
      </c>
      <c r="BK526" s="200">
        <f>ROUND(I526*H526,2)</f>
        <v>0</v>
      </c>
      <c r="BL526" s="17" t="s">
        <v>163</v>
      </c>
      <c r="BM526" s="199" t="s">
        <v>684</v>
      </c>
    </row>
    <row r="527" spans="1:65" s="12" customFormat="1" ht="22.8" customHeight="1">
      <c r="B527" s="171"/>
      <c r="C527" s="172"/>
      <c r="D527" s="173" t="s">
        <v>76</v>
      </c>
      <c r="E527" s="185" t="s">
        <v>211</v>
      </c>
      <c r="F527" s="185" t="s">
        <v>685</v>
      </c>
      <c r="G527" s="172"/>
      <c r="H527" s="172"/>
      <c r="I527" s="175"/>
      <c r="J527" s="186">
        <f>BK527</f>
        <v>0</v>
      </c>
      <c r="K527" s="172"/>
      <c r="L527" s="177"/>
      <c r="M527" s="178"/>
      <c r="N527" s="179"/>
      <c r="O527" s="179"/>
      <c r="P527" s="180">
        <f>SUM(P528:P575)</f>
        <v>0</v>
      </c>
      <c r="Q527" s="179"/>
      <c r="R527" s="180">
        <f>SUM(R528:R575)</f>
        <v>17.871240000000004</v>
      </c>
      <c r="S527" s="179"/>
      <c r="T527" s="181">
        <f>SUM(T528:T575)</f>
        <v>4.1536000000000008</v>
      </c>
      <c r="AR527" s="182" t="s">
        <v>85</v>
      </c>
      <c r="AT527" s="183" t="s">
        <v>76</v>
      </c>
      <c r="AU527" s="183" t="s">
        <v>85</v>
      </c>
      <c r="AY527" s="182" t="s">
        <v>157</v>
      </c>
      <c r="BK527" s="184">
        <f>SUM(BK528:BK575)</f>
        <v>0</v>
      </c>
    </row>
    <row r="528" spans="1:65" s="2" customFormat="1" ht="49.05" customHeight="1">
      <c r="A528" s="34"/>
      <c r="B528" s="35"/>
      <c r="C528" s="187" t="s">
        <v>686</v>
      </c>
      <c r="D528" s="187" t="s">
        <v>159</v>
      </c>
      <c r="E528" s="188" t="s">
        <v>687</v>
      </c>
      <c r="F528" s="189" t="s">
        <v>688</v>
      </c>
      <c r="G528" s="190" t="s">
        <v>487</v>
      </c>
      <c r="H528" s="191">
        <v>101.2</v>
      </c>
      <c r="I528" s="192"/>
      <c r="J528" s="193">
        <f>ROUND(I528*H528,2)</f>
        <v>0</v>
      </c>
      <c r="K528" s="194"/>
      <c r="L528" s="39"/>
      <c r="M528" s="195" t="s">
        <v>1</v>
      </c>
      <c r="N528" s="196" t="s">
        <v>42</v>
      </c>
      <c r="O528" s="71"/>
      <c r="P528" s="197">
        <f>O528*H528</f>
        <v>0</v>
      </c>
      <c r="Q528" s="197">
        <v>0.1295</v>
      </c>
      <c r="R528" s="197">
        <f>Q528*H528</f>
        <v>13.105400000000001</v>
      </c>
      <c r="S528" s="197">
        <v>0</v>
      </c>
      <c r="T528" s="198">
        <f>S528*H528</f>
        <v>0</v>
      </c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R528" s="199" t="s">
        <v>163</v>
      </c>
      <c r="AT528" s="199" t="s">
        <v>159</v>
      </c>
      <c r="AU528" s="199" t="s">
        <v>87</v>
      </c>
      <c r="AY528" s="17" t="s">
        <v>157</v>
      </c>
      <c r="BE528" s="200">
        <f>IF(N528="základní",J528,0)</f>
        <v>0</v>
      </c>
      <c r="BF528" s="200">
        <f>IF(N528="snížená",J528,0)</f>
        <v>0</v>
      </c>
      <c r="BG528" s="200">
        <f>IF(N528="zákl. přenesená",J528,0)</f>
        <v>0</v>
      </c>
      <c r="BH528" s="200">
        <f>IF(N528="sníž. přenesená",J528,0)</f>
        <v>0</v>
      </c>
      <c r="BI528" s="200">
        <f>IF(N528="nulová",J528,0)</f>
        <v>0</v>
      </c>
      <c r="BJ528" s="17" t="s">
        <v>85</v>
      </c>
      <c r="BK528" s="200">
        <f>ROUND(I528*H528,2)</f>
        <v>0</v>
      </c>
      <c r="BL528" s="17" t="s">
        <v>163</v>
      </c>
      <c r="BM528" s="199" t="s">
        <v>689</v>
      </c>
    </row>
    <row r="529" spans="1:65" s="13" customFormat="1" ht="10.15">
      <c r="B529" s="201"/>
      <c r="C529" s="202"/>
      <c r="D529" s="203" t="s">
        <v>173</v>
      </c>
      <c r="E529" s="204" t="s">
        <v>1</v>
      </c>
      <c r="F529" s="205" t="s">
        <v>690</v>
      </c>
      <c r="G529" s="202"/>
      <c r="H529" s="206">
        <v>11.5</v>
      </c>
      <c r="I529" s="207"/>
      <c r="J529" s="202"/>
      <c r="K529" s="202"/>
      <c r="L529" s="208"/>
      <c r="M529" s="209"/>
      <c r="N529" s="210"/>
      <c r="O529" s="210"/>
      <c r="P529" s="210"/>
      <c r="Q529" s="210"/>
      <c r="R529" s="210"/>
      <c r="S529" s="210"/>
      <c r="T529" s="211"/>
      <c r="AT529" s="212" t="s">
        <v>173</v>
      </c>
      <c r="AU529" s="212" t="s">
        <v>87</v>
      </c>
      <c r="AV529" s="13" t="s">
        <v>87</v>
      </c>
      <c r="AW529" s="13" t="s">
        <v>34</v>
      </c>
      <c r="AX529" s="13" t="s">
        <v>77</v>
      </c>
      <c r="AY529" s="212" t="s">
        <v>157</v>
      </c>
    </row>
    <row r="530" spans="1:65" s="13" customFormat="1" ht="10.15">
      <c r="B530" s="201"/>
      <c r="C530" s="202"/>
      <c r="D530" s="203" t="s">
        <v>173</v>
      </c>
      <c r="E530" s="204" t="s">
        <v>1</v>
      </c>
      <c r="F530" s="205" t="s">
        <v>691</v>
      </c>
      <c r="G530" s="202"/>
      <c r="H530" s="206">
        <v>89.7</v>
      </c>
      <c r="I530" s="207"/>
      <c r="J530" s="202"/>
      <c r="K530" s="202"/>
      <c r="L530" s="208"/>
      <c r="M530" s="209"/>
      <c r="N530" s="210"/>
      <c r="O530" s="210"/>
      <c r="P530" s="210"/>
      <c r="Q530" s="210"/>
      <c r="R530" s="210"/>
      <c r="S530" s="210"/>
      <c r="T530" s="211"/>
      <c r="AT530" s="212" t="s">
        <v>173</v>
      </c>
      <c r="AU530" s="212" t="s">
        <v>87</v>
      </c>
      <c r="AV530" s="13" t="s">
        <v>87</v>
      </c>
      <c r="AW530" s="13" t="s">
        <v>34</v>
      </c>
      <c r="AX530" s="13" t="s">
        <v>77</v>
      </c>
      <c r="AY530" s="212" t="s">
        <v>157</v>
      </c>
    </row>
    <row r="531" spans="1:65" s="14" customFormat="1" ht="10.15">
      <c r="B531" s="213"/>
      <c r="C531" s="214"/>
      <c r="D531" s="203" t="s">
        <v>173</v>
      </c>
      <c r="E531" s="215" t="s">
        <v>1</v>
      </c>
      <c r="F531" s="216" t="s">
        <v>178</v>
      </c>
      <c r="G531" s="214"/>
      <c r="H531" s="217">
        <v>101.2</v>
      </c>
      <c r="I531" s="218"/>
      <c r="J531" s="214"/>
      <c r="K531" s="214"/>
      <c r="L531" s="219"/>
      <c r="M531" s="220"/>
      <c r="N531" s="221"/>
      <c r="O531" s="221"/>
      <c r="P531" s="221"/>
      <c r="Q531" s="221"/>
      <c r="R531" s="221"/>
      <c r="S531" s="221"/>
      <c r="T531" s="222"/>
      <c r="AT531" s="223" t="s">
        <v>173</v>
      </c>
      <c r="AU531" s="223" t="s">
        <v>87</v>
      </c>
      <c r="AV531" s="14" t="s">
        <v>163</v>
      </c>
      <c r="AW531" s="14" t="s">
        <v>4</v>
      </c>
      <c r="AX531" s="14" t="s">
        <v>85</v>
      </c>
      <c r="AY531" s="223" t="s">
        <v>157</v>
      </c>
    </row>
    <row r="532" spans="1:65" s="2" customFormat="1" ht="16.5" customHeight="1">
      <c r="A532" s="34"/>
      <c r="B532" s="35"/>
      <c r="C532" s="234" t="s">
        <v>692</v>
      </c>
      <c r="D532" s="234" t="s">
        <v>334</v>
      </c>
      <c r="E532" s="235" t="s">
        <v>693</v>
      </c>
      <c r="F532" s="236" t="s">
        <v>694</v>
      </c>
      <c r="G532" s="237" t="s">
        <v>487</v>
      </c>
      <c r="H532" s="238">
        <v>103.224</v>
      </c>
      <c r="I532" s="239"/>
      <c r="J532" s="240">
        <f>ROUND(I532*H532,2)</f>
        <v>0</v>
      </c>
      <c r="K532" s="241"/>
      <c r="L532" s="242"/>
      <c r="M532" s="243" t="s">
        <v>1</v>
      </c>
      <c r="N532" s="244" t="s">
        <v>42</v>
      </c>
      <c r="O532" s="71"/>
      <c r="P532" s="197">
        <f>O532*H532</f>
        <v>0</v>
      </c>
      <c r="Q532" s="197">
        <v>4.4999999999999998E-2</v>
      </c>
      <c r="R532" s="197">
        <f>Q532*H532</f>
        <v>4.6450800000000001</v>
      </c>
      <c r="S532" s="197">
        <v>0</v>
      </c>
      <c r="T532" s="198">
        <f>S532*H532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R532" s="199" t="s">
        <v>207</v>
      </c>
      <c r="AT532" s="199" t="s">
        <v>334</v>
      </c>
      <c r="AU532" s="199" t="s">
        <v>87</v>
      </c>
      <c r="AY532" s="17" t="s">
        <v>157</v>
      </c>
      <c r="BE532" s="200">
        <f>IF(N532="základní",J532,0)</f>
        <v>0</v>
      </c>
      <c r="BF532" s="200">
        <f>IF(N532="snížená",J532,0)</f>
        <v>0</v>
      </c>
      <c r="BG532" s="200">
        <f>IF(N532="zákl. přenesená",J532,0)</f>
        <v>0</v>
      </c>
      <c r="BH532" s="200">
        <f>IF(N532="sníž. přenesená",J532,0)</f>
        <v>0</v>
      </c>
      <c r="BI532" s="200">
        <f>IF(N532="nulová",J532,0)</f>
        <v>0</v>
      </c>
      <c r="BJ532" s="17" t="s">
        <v>85</v>
      </c>
      <c r="BK532" s="200">
        <f>ROUND(I532*H532,2)</f>
        <v>0</v>
      </c>
      <c r="BL532" s="17" t="s">
        <v>163</v>
      </c>
      <c r="BM532" s="199" t="s">
        <v>695</v>
      </c>
    </row>
    <row r="533" spans="1:65" s="13" customFormat="1" ht="10.15">
      <c r="B533" s="201"/>
      <c r="C533" s="202"/>
      <c r="D533" s="203" t="s">
        <v>173</v>
      </c>
      <c r="E533" s="204" t="s">
        <v>1</v>
      </c>
      <c r="F533" s="205" t="s">
        <v>696</v>
      </c>
      <c r="G533" s="202"/>
      <c r="H533" s="206">
        <v>103.224</v>
      </c>
      <c r="I533" s="207"/>
      <c r="J533" s="202"/>
      <c r="K533" s="202"/>
      <c r="L533" s="208"/>
      <c r="M533" s="209"/>
      <c r="N533" s="210"/>
      <c r="O533" s="210"/>
      <c r="P533" s="210"/>
      <c r="Q533" s="210"/>
      <c r="R533" s="210"/>
      <c r="S533" s="210"/>
      <c r="T533" s="211"/>
      <c r="AT533" s="212" t="s">
        <v>173</v>
      </c>
      <c r="AU533" s="212" t="s">
        <v>87</v>
      </c>
      <c r="AV533" s="13" t="s">
        <v>87</v>
      </c>
      <c r="AW533" s="13" t="s">
        <v>34</v>
      </c>
      <c r="AX533" s="13" t="s">
        <v>85</v>
      </c>
      <c r="AY533" s="212" t="s">
        <v>157</v>
      </c>
    </row>
    <row r="534" spans="1:65" s="2" customFormat="1" ht="44.25" customHeight="1">
      <c r="A534" s="34"/>
      <c r="B534" s="35"/>
      <c r="C534" s="187" t="s">
        <v>697</v>
      </c>
      <c r="D534" s="187" t="s">
        <v>159</v>
      </c>
      <c r="E534" s="188" t="s">
        <v>698</v>
      </c>
      <c r="F534" s="189" t="s">
        <v>699</v>
      </c>
      <c r="G534" s="190" t="s">
        <v>171</v>
      </c>
      <c r="H534" s="191">
        <v>597.29999999999995</v>
      </c>
      <c r="I534" s="192"/>
      <c r="J534" s="193">
        <f>ROUND(I534*H534,2)</f>
        <v>0</v>
      </c>
      <c r="K534" s="194"/>
      <c r="L534" s="39"/>
      <c r="M534" s="195" t="s">
        <v>1</v>
      </c>
      <c r="N534" s="196" t="s">
        <v>42</v>
      </c>
      <c r="O534" s="71"/>
      <c r="P534" s="197">
        <f>O534*H534</f>
        <v>0</v>
      </c>
      <c r="Q534" s="197">
        <v>0</v>
      </c>
      <c r="R534" s="197">
        <f>Q534*H534</f>
        <v>0</v>
      </c>
      <c r="S534" s="197">
        <v>0</v>
      </c>
      <c r="T534" s="198">
        <f>S534*H534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R534" s="199" t="s">
        <v>163</v>
      </c>
      <c r="AT534" s="199" t="s">
        <v>159</v>
      </c>
      <c r="AU534" s="199" t="s">
        <v>87</v>
      </c>
      <c r="AY534" s="17" t="s">
        <v>157</v>
      </c>
      <c r="BE534" s="200">
        <f>IF(N534="základní",J534,0)</f>
        <v>0</v>
      </c>
      <c r="BF534" s="200">
        <f>IF(N534="snížená",J534,0)</f>
        <v>0</v>
      </c>
      <c r="BG534" s="200">
        <f>IF(N534="zákl. přenesená",J534,0)</f>
        <v>0</v>
      </c>
      <c r="BH534" s="200">
        <f>IF(N534="sníž. přenesená",J534,0)</f>
        <v>0</v>
      </c>
      <c r="BI534" s="200">
        <f>IF(N534="nulová",J534,0)</f>
        <v>0</v>
      </c>
      <c r="BJ534" s="17" t="s">
        <v>85</v>
      </c>
      <c r="BK534" s="200">
        <f>ROUND(I534*H534,2)</f>
        <v>0</v>
      </c>
      <c r="BL534" s="17" t="s">
        <v>163</v>
      </c>
      <c r="BM534" s="199" t="s">
        <v>700</v>
      </c>
    </row>
    <row r="535" spans="1:65" s="13" customFormat="1" ht="10.15">
      <c r="B535" s="201"/>
      <c r="C535" s="202"/>
      <c r="D535" s="203" t="s">
        <v>173</v>
      </c>
      <c r="E535" s="204" t="s">
        <v>1</v>
      </c>
      <c r="F535" s="205" t="s">
        <v>701</v>
      </c>
      <c r="G535" s="202"/>
      <c r="H535" s="206">
        <v>597.29999999999995</v>
      </c>
      <c r="I535" s="207"/>
      <c r="J535" s="202"/>
      <c r="K535" s="202"/>
      <c r="L535" s="208"/>
      <c r="M535" s="209"/>
      <c r="N535" s="210"/>
      <c r="O535" s="210"/>
      <c r="P535" s="210"/>
      <c r="Q535" s="210"/>
      <c r="R535" s="210"/>
      <c r="S535" s="210"/>
      <c r="T535" s="211"/>
      <c r="AT535" s="212" t="s">
        <v>173</v>
      </c>
      <c r="AU535" s="212" t="s">
        <v>87</v>
      </c>
      <c r="AV535" s="13" t="s">
        <v>87</v>
      </c>
      <c r="AW535" s="13" t="s">
        <v>34</v>
      </c>
      <c r="AX535" s="13" t="s">
        <v>77</v>
      </c>
      <c r="AY535" s="212" t="s">
        <v>157</v>
      </c>
    </row>
    <row r="536" spans="1:65" s="14" customFormat="1" ht="10.15">
      <c r="B536" s="213"/>
      <c r="C536" s="214"/>
      <c r="D536" s="203" t="s">
        <v>173</v>
      </c>
      <c r="E536" s="215" t="s">
        <v>1</v>
      </c>
      <c r="F536" s="216" t="s">
        <v>178</v>
      </c>
      <c r="G536" s="214"/>
      <c r="H536" s="217">
        <v>597.29999999999995</v>
      </c>
      <c r="I536" s="218"/>
      <c r="J536" s="214"/>
      <c r="K536" s="214"/>
      <c r="L536" s="219"/>
      <c r="M536" s="220"/>
      <c r="N536" s="221"/>
      <c r="O536" s="221"/>
      <c r="P536" s="221"/>
      <c r="Q536" s="221"/>
      <c r="R536" s="221"/>
      <c r="S536" s="221"/>
      <c r="T536" s="222"/>
      <c r="AT536" s="223" t="s">
        <v>173</v>
      </c>
      <c r="AU536" s="223" t="s">
        <v>87</v>
      </c>
      <c r="AV536" s="14" t="s">
        <v>163</v>
      </c>
      <c r="AW536" s="14" t="s">
        <v>4</v>
      </c>
      <c r="AX536" s="14" t="s">
        <v>85</v>
      </c>
      <c r="AY536" s="223" t="s">
        <v>157</v>
      </c>
    </row>
    <row r="537" spans="1:65" s="2" customFormat="1" ht="49.05" customHeight="1">
      <c r="A537" s="34"/>
      <c r="B537" s="35"/>
      <c r="C537" s="187" t="s">
        <v>702</v>
      </c>
      <c r="D537" s="187" t="s">
        <v>159</v>
      </c>
      <c r="E537" s="188" t="s">
        <v>703</v>
      </c>
      <c r="F537" s="189" t="s">
        <v>704</v>
      </c>
      <c r="G537" s="190" t="s">
        <v>171</v>
      </c>
      <c r="H537" s="191">
        <v>71676</v>
      </c>
      <c r="I537" s="192"/>
      <c r="J537" s="193">
        <f>ROUND(I537*H537,2)</f>
        <v>0</v>
      </c>
      <c r="K537" s="194"/>
      <c r="L537" s="39"/>
      <c r="M537" s="195" t="s">
        <v>1</v>
      </c>
      <c r="N537" s="196" t="s">
        <v>42</v>
      </c>
      <c r="O537" s="71"/>
      <c r="P537" s="197">
        <f>O537*H537</f>
        <v>0</v>
      </c>
      <c r="Q537" s="197">
        <v>0</v>
      </c>
      <c r="R537" s="197">
        <f>Q537*H537</f>
        <v>0</v>
      </c>
      <c r="S537" s="197">
        <v>0</v>
      </c>
      <c r="T537" s="198">
        <f>S537*H537</f>
        <v>0</v>
      </c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R537" s="199" t="s">
        <v>163</v>
      </c>
      <c r="AT537" s="199" t="s">
        <v>159</v>
      </c>
      <c r="AU537" s="199" t="s">
        <v>87</v>
      </c>
      <c r="AY537" s="17" t="s">
        <v>157</v>
      </c>
      <c r="BE537" s="200">
        <f>IF(N537="základní",J537,0)</f>
        <v>0</v>
      </c>
      <c r="BF537" s="200">
        <f>IF(N537="snížená",J537,0)</f>
        <v>0</v>
      </c>
      <c r="BG537" s="200">
        <f>IF(N537="zákl. přenesená",J537,0)</f>
        <v>0</v>
      </c>
      <c r="BH537" s="200">
        <f>IF(N537="sníž. přenesená",J537,0)</f>
        <v>0</v>
      </c>
      <c r="BI537" s="200">
        <f>IF(N537="nulová",J537,0)</f>
        <v>0</v>
      </c>
      <c r="BJ537" s="17" t="s">
        <v>85</v>
      </c>
      <c r="BK537" s="200">
        <f>ROUND(I537*H537,2)</f>
        <v>0</v>
      </c>
      <c r="BL537" s="17" t="s">
        <v>163</v>
      </c>
      <c r="BM537" s="199" t="s">
        <v>705</v>
      </c>
    </row>
    <row r="538" spans="1:65" s="13" customFormat="1" ht="10.15">
      <c r="B538" s="201"/>
      <c r="C538" s="202"/>
      <c r="D538" s="203" t="s">
        <v>173</v>
      </c>
      <c r="E538" s="204" t="s">
        <v>1</v>
      </c>
      <c r="F538" s="205" t="s">
        <v>706</v>
      </c>
      <c r="G538" s="202"/>
      <c r="H538" s="206">
        <v>71676</v>
      </c>
      <c r="I538" s="207"/>
      <c r="J538" s="202"/>
      <c r="K538" s="202"/>
      <c r="L538" s="208"/>
      <c r="M538" s="209"/>
      <c r="N538" s="210"/>
      <c r="O538" s="210"/>
      <c r="P538" s="210"/>
      <c r="Q538" s="210"/>
      <c r="R538" s="210"/>
      <c r="S538" s="210"/>
      <c r="T538" s="211"/>
      <c r="AT538" s="212" t="s">
        <v>173</v>
      </c>
      <c r="AU538" s="212" t="s">
        <v>87</v>
      </c>
      <c r="AV538" s="13" t="s">
        <v>87</v>
      </c>
      <c r="AW538" s="13" t="s">
        <v>34</v>
      </c>
      <c r="AX538" s="13" t="s">
        <v>77</v>
      </c>
      <c r="AY538" s="212" t="s">
        <v>157</v>
      </c>
    </row>
    <row r="539" spans="1:65" s="14" customFormat="1" ht="10.15">
      <c r="B539" s="213"/>
      <c r="C539" s="214"/>
      <c r="D539" s="203" t="s">
        <v>173</v>
      </c>
      <c r="E539" s="215" t="s">
        <v>1</v>
      </c>
      <c r="F539" s="216" t="s">
        <v>178</v>
      </c>
      <c r="G539" s="214"/>
      <c r="H539" s="217">
        <v>71676</v>
      </c>
      <c r="I539" s="218"/>
      <c r="J539" s="214"/>
      <c r="K539" s="214"/>
      <c r="L539" s="219"/>
      <c r="M539" s="220"/>
      <c r="N539" s="221"/>
      <c r="O539" s="221"/>
      <c r="P539" s="221"/>
      <c r="Q539" s="221"/>
      <c r="R539" s="221"/>
      <c r="S539" s="221"/>
      <c r="T539" s="222"/>
      <c r="AT539" s="223" t="s">
        <v>173</v>
      </c>
      <c r="AU539" s="223" t="s">
        <v>87</v>
      </c>
      <c r="AV539" s="14" t="s">
        <v>163</v>
      </c>
      <c r="AW539" s="14" t="s">
        <v>34</v>
      </c>
      <c r="AX539" s="14" t="s">
        <v>85</v>
      </c>
      <c r="AY539" s="223" t="s">
        <v>157</v>
      </c>
    </row>
    <row r="540" spans="1:65" s="14" customFormat="1" ht="10.15">
      <c r="B540" s="213"/>
      <c r="C540" s="214"/>
      <c r="D540" s="203" t="s">
        <v>173</v>
      </c>
      <c r="E540" s="215" t="s">
        <v>1</v>
      </c>
      <c r="F540" s="216" t="s">
        <v>178</v>
      </c>
      <c r="G540" s="214"/>
      <c r="H540" s="217">
        <v>0</v>
      </c>
      <c r="I540" s="218"/>
      <c r="J540" s="214"/>
      <c r="K540" s="214"/>
      <c r="L540" s="219"/>
      <c r="M540" s="220"/>
      <c r="N540" s="221"/>
      <c r="O540" s="221"/>
      <c r="P540" s="221"/>
      <c r="Q540" s="221"/>
      <c r="R540" s="221"/>
      <c r="S540" s="221"/>
      <c r="T540" s="222"/>
      <c r="AT540" s="223" t="s">
        <v>173</v>
      </c>
      <c r="AU540" s="223" t="s">
        <v>87</v>
      </c>
      <c r="AV540" s="14" t="s">
        <v>163</v>
      </c>
      <c r="AW540" s="14" t="s">
        <v>4</v>
      </c>
      <c r="AX540" s="14" t="s">
        <v>77</v>
      </c>
      <c r="AY540" s="223" t="s">
        <v>157</v>
      </c>
    </row>
    <row r="541" spans="1:65" s="2" customFormat="1" ht="44.25" customHeight="1">
      <c r="A541" s="34"/>
      <c r="B541" s="35"/>
      <c r="C541" s="187" t="s">
        <v>707</v>
      </c>
      <c r="D541" s="187" t="s">
        <v>159</v>
      </c>
      <c r="E541" s="188" t="s">
        <v>708</v>
      </c>
      <c r="F541" s="189" t="s">
        <v>709</v>
      </c>
      <c r="G541" s="190" t="s">
        <v>171</v>
      </c>
      <c r="H541" s="191">
        <v>597.29999999999995</v>
      </c>
      <c r="I541" s="192"/>
      <c r="J541" s="193">
        <f>ROUND(I541*H541,2)</f>
        <v>0</v>
      </c>
      <c r="K541" s="194"/>
      <c r="L541" s="39"/>
      <c r="M541" s="195" t="s">
        <v>1</v>
      </c>
      <c r="N541" s="196" t="s">
        <v>42</v>
      </c>
      <c r="O541" s="71"/>
      <c r="P541" s="197">
        <f>O541*H541</f>
        <v>0</v>
      </c>
      <c r="Q541" s="197">
        <v>0</v>
      </c>
      <c r="R541" s="197">
        <f>Q541*H541</f>
        <v>0</v>
      </c>
      <c r="S541" s="197">
        <v>0</v>
      </c>
      <c r="T541" s="198">
        <f>S541*H541</f>
        <v>0</v>
      </c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R541" s="199" t="s">
        <v>163</v>
      </c>
      <c r="AT541" s="199" t="s">
        <v>159</v>
      </c>
      <c r="AU541" s="199" t="s">
        <v>87</v>
      </c>
      <c r="AY541" s="17" t="s">
        <v>157</v>
      </c>
      <c r="BE541" s="200">
        <f>IF(N541="základní",J541,0)</f>
        <v>0</v>
      </c>
      <c r="BF541" s="200">
        <f>IF(N541="snížená",J541,0)</f>
        <v>0</v>
      </c>
      <c r="BG541" s="200">
        <f>IF(N541="zákl. přenesená",J541,0)</f>
        <v>0</v>
      </c>
      <c r="BH541" s="200">
        <f>IF(N541="sníž. přenesená",J541,0)</f>
        <v>0</v>
      </c>
      <c r="BI541" s="200">
        <f>IF(N541="nulová",J541,0)</f>
        <v>0</v>
      </c>
      <c r="BJ541" s="17" t="s">
        <v>85</v>
      </c>
      <c r="BK541" s="200">
        <f>ROUND(I541*H541,2)</f>
        <v>0</v>
      </c>
      <c r="BL541" s="17" t="s">
        <v>163</v>
      </c>
      <c r="BM541" s="199" t="s">
        <v>710</v>
      </c>
    </row>
    <row r="542" spans="1:65" s="13" customFormat="1" ht="10.15">
      <c r="B542" s="201"/>
      <c r="C542" s="202"/>
      <c r="D542" s="203" t="s">
        <v>173</v>
      </c>
      <c r="E542" s="204" t="s">
        <v>1</v>
      </c>
      <c r="F542" s="205" t="s">
        <v>701</v>
      </c>
      <c r="G542" s="202"/>
      <c r="H542" s="206">
        <v>597.29999999999995</v>
      </c>
      <c r="I542" s="207"/>
      <c r="J542" s="202"/>
      <c r="K542" s="202"/>
      <c r="L542" s="208"/>
      <c r="M542" s="209"/>
      <c r="N542" s="210"/>
      <c r="O542" s="210"/>
      <c r="P542" s="210"/>
      <c r="Q542" s="210"/>
      <c r="R542" s="210"/>
      <c r="S542" s="210"/>
      <c r="T542" s="211"/>
      <c r="AT542" s="212" t="s">
        <v>173</v>
      </c>
      <c r="AU542" s="212" t="s">
        <v>87</v>
      </c>
      <c r="AV542" s="13" t="s">
        <v>87</v>
      </c>
      <c r="AW542" s="13" t="s">
        <v>34</v>
      </c>
      <c r="AX542" s="13" t="s">
        <v>77</v>
      </c>
      <c r="AY542" s="212" t="s">
        <v>157</v>
      </c>
    </row>
    <row r="543" spans="1:65" s="14" customFormat="1" ht="10.15">
      <c r="B543" s="213"/>
      <c r="C543" s="214"/>
      <c r="D543" s="203" t="s">
        <v>173</v>
      </c>
      <c r="E543" s="215" t="s">
        <v>1</v>
      </c>
      <c r="F543" s="216" t="s">
        <v>178</v>
      </c>
      <c r="G543" s="214"/>
      <c r="H543" s="217">
        <v>597.29999999999995</v>
      </c>
      <c r="I543" s="218"/>
      <c r="J543" s="214"/>
      <c r="K543" s="214"/>
      <c r="L543" s="219"/>
      <c r="M543" s="220"/>
      <c r="N543" s="221"/>
      <c r="O543" s="221"/>
      <c r="P543" s="221"/>
      <c r="Q543" s="221"/>
      <c r="R543" s="221"/>
      <c r="S543" s="221"/>
      <c r="T543" s="222"/>
      <c r="AT543" s="223" t="s">
        <v>173</v>
      </c>
      <c r="AU543" s="223" t="s">
        <v>87</v>
      </c>
      <c r="AV543" s="14" t="s">
        <v>163</v>
      </c>
      <c r="AW543" s="14" t="s">
        <v>4</v>
      </c>
      <c r="AX543" s="14" t="s">
        <v>85</v>
      </c>
      <c r="AY543" s="223" t="s">
        <v>157</v>
      </c>
    </row>
    <row r="544" spans="1:65" s="2" customFormat="1" ht="24.2" customHeight="1">
      <c r="A544" s="34"/>
      <c r="B544" s="35"/>
      <c r="C544" s="187" t="s">
        <v>711</v>
      </c>
      <c r="D544" s="187" t="s">
        <v>159</v>
      </c>
      <c r="E544" s="188" t="s">
        <v>712</v>
      </c>
      <c r="F544" s="189" t="s">
        <v>713</v>
      </c>
      <c r="G544" s="190" t="s">
        <v>171</v>
      </c>
      <c r="H544" s="191">
        <v>597.29999999999995</v>
      </c>
      <c r="I544" s="192"/>
      <c r="J544" s="193">
        <f>ROUND(I544*H544,2)</f>
        <v>0</v>
      </c>
      <c r="K544" s="194"/>
      <c r="L544" s="39"/>
      <c r="M544" s="195" t="s">
        <v>1</v>
      </c>
      <c r="N544" s="196" t="s">
        <v>42</v>
      </c>
      <c r="O544" s="71"/>
      <c r="P544" s="197">
        <f>O544*H544</f>
        <v>0</v>
      </c>
      <c r="Q544" s="197">
        <v>0</v>
      </c>
      <c r="R544" s="197">
        <f>Q544*H544</f>
        <v>0</v>
      </c>
      <c r="S544" s="197">
        <v>0</v>
      </c>
      <c r="T544" s="198">
        <f>S544*H544</f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R544" s="199" t="s">
        <v>163</v>
      </c>
      <c r="AT544" s="199" t="s">
        <v>159</v>
      </c>
      <c r="AU544" s="199" t="s">
        <v>87</v>
      </c>
      <c r="AY544" s="17" t="s">
        <v>157</v>
      </c>
      <c r="BE544" s="200">
        <f>IF(N544="základní",J544,0)</f>
        <v>0</v>
      </c>
      <c r="BF544" s="200">
        <f>IF(N544="snížená",J544,0)</f>
        <v>0</v>
      </c>
      <c r="BG544" s="200">
        <f>IF(N544="zákl. přenesená",J544,0)</f>
        <v>0</v>
      </c>
      <c r="BH544" s="200">
        <f>IF(N544="sníž. přenesená",J544,0)</f>
        <v>0</v>
      </c>
      <c r="BI544" s="200">
        <f>IF(N544="nulová",J544,0)</f>
        <v>0</v>
      </c>
      <c r="BJ544" s="17" t="s">
        <v>85</v>
      </c>
      <c r="BK544" s="200">
        <f>ROUND(I544*H544,2)</f>
        <v>0</v>
      </c>
      <c r="BL544" s="17" t="s">
        <v>163</v>
      </c>
      <c r="BM544" s="199" t="s">
        <v>714</v>
      </c>
    </row>
    <row r="545" spans="1:65" s="13" customFormat="1" ht="10.15">
      <c r="B545" s="201"/>
      <c r="C545" s="202"/>
      <c r="D545" s="203" t="s">
        <v>173</v>
      </c>
      <c r="E545" s="204" t="s">
        <v>1</v>
      </c>
      <c r="F545" s="205" t="s">
        <v>701</v>
      </c>
      <c r="G545" s="202"/>
      <c r="H545" s="206">
        <v>597.29999999999995</v>
      </c>
      <c r="I545" s="207"/>
      <c r="J545" s="202"/>
      <c r="K545" s="202"/>
      <c r="L545" s="208"/>
      <c r="M545" s="209"/>
      <c r="N545" s="210"/>
      <c r="O545" s="210"/>
      <c r="P545" s="210"/>
      <c r="Q545" s="210"/>
      <c r="R545" s="210"/>
      <c r="S545" s="210"/>
      <c r="T545" s="211"/>
      <c r="AT545" s="212" t="s">
        <v>173</v>
      </c>
      <c r="AU545" s="212" t="s">
        <v>87</v>
      </c>
      <c r="AV545" s="13" t="s">
        <v>87</v>
      </c>
      <c r="AW545" s="13" t="s">
        <v>34</v>
      </c>
      <c r="AX545" s="13" t="s">
        <v>77</v>
      </c>
      <c r="AY545" s="212" t="s">
        <v>157</v>
      </c>
    </row>
    <row r="546" spans="1:65" s="14" customFormat="1" ht="10.15">
      <c r="B546" s="213"/>
      <c r="C546" s="214"/>
      <c r="D546" s="203" t="s">
        <v>173</v>
      </c>
      <c r="E546" s="215" t="s">
        <v>1</v>
      </c>
      <c r="F546" s="216" t="s">
        <v>178</v>
      </c>
      <c r="G546" s="214"/>
      <c r="H546" s="217">
        <v>597.29999999999995</v>
      </c>
      <c r="I546" s="218"/>
      <c r="J546" s="214"/>
      <c r="K546" s="214"/>
      <c r="L546" s="219"/>
      <c r="M546" s="220"/>
      <c r="N546" s="221"/>
      <c r="O546" s="221"/>
      <c r="P546" s="221"/>
      <c r="Q546" s="221"/>
      <c r="R546" s="221"/>
      <c r="S546" s="221"/>
      <c r="T546" s="222"/>
      <c r="AT546" s="223" t="s">
        <v>173</v>
      </c>
      <c r="AU546" s="223" t="s">
        <v>87</v>
      </c>
      <c r="AV546" s="14" t="s">
        <v>163</v>
      </c>
      <c r="AW546" s="14" t="s">
        <v>4</v>
      </c>
      <c r="AX546" s="14" t="s">
        <v>85</v>
      </c>
      <c r="AY546" s="223" t="s">
        <v>157</v>
      </c>
    </row>
    <row r="547" spans="1:65" s="2" customFormat="1" ht="33" customHeight="1">
      <c r="A547" s="34"/>
      <c r="B547" s="35"/>
      <c r="C547" s="187" t="s">
        <v>715</v>
      </c>
      <c r="D547" s="187" t="s">
        <v>159</v>
      </c>
      <c r="E547" s="188" t="s">
        <v>716</v>
      </c>
      <c r="F547" s="189" t="s">
        <v>717</v>
      </c>
      <c r="G547" s="190" t="s">
        <v>171</v>
      </c>
      <c r="H547" s="191">
        <v>71676</v>
      </c>
      <c r="I547" s="192"/>
      <c r="J547" s="193">
        <f>ROUND(I547*H547,2)</f>
        <v>0</v>
      </c>
      <c r="K547" s="194"/>
      <c r="L547" s="39"/>
      <c r="M547" s="195" t="s">
        <v>1</v>
      </c>
      <c r="N547" s="196" t="s">
        <v>42</v>
      </c>
      <c r="O547" s="71"/>
      <c r="P547" s="197">
        <f>O547*H547</f>
        <v>0</v>
      </c>
      <c r="Q547" s="197">
        <v>0</v>
      </c>
      <c r="R547" s="197">
        <f>Q547*H547</f>
        <v>0</v>
      </c>
      <c r="S547" s="197">
        <v>0</v>
      </c>
      <c r="T547" s="198">
        <f>S547*H547</f>
        <v>0</v>
      </c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R547" s="199" t="s">
        <v>163</v>
      </c>
      <c r="AT547" s="199" t="s">
        <v>159</v>
      </c>
      <c r="AU547" s="199" t="s">
        <v>87</v>
      </c>
      <c r="AY547" s="17" t="s">
        <v>157</v>
      </c>
      <c r="BE547" s="200">
        <f>IF(N547="základní",J547,0)</f>
        <v>0</v>
      </c>
      <c r="BF547" s="200">
        <f>IF(N547="snížená",J547,0)</f>
        <v>0</v>
      </c>
      <c r="BG547" s="200">
        <f>IF(N547="zákl. přenesená",J547,0)</f>
        <v>0</v>
      </c>
      <c r="BH547" s="200">
        <f>IF(N547="sníž. přenesená",J547,0)</f>
        <v>0</v>
      </c>
      <c r="BI547" s="200">
        <f>IF(N547="nulová",J547,0)</f>
        <v>0</v>
      </c>
      <c r="BJ547" s="17" t="s">
        <v>85</v>
      </c>
      <c r="BK547" s="200">
        <f>ROUND(I547*H547,2)</f>
        <v>0</v>
      </c>
      <c r="BL547" s="17" t="s">
        <v>163</v>
      </c>
      <c r="BM547" s="199" t="s">
        <v>718</v>
      </c>
    </row>
    <row r="548" spans="1:65" s="13" customFormat="1" ht="10.15">
      <c r="B548" s="201"/>
      <c r="C548" s="202"/>
      <c r="D548" s="203" t="s">
        <v>173</v>
      </c>
      <c r="E548" s="204" t="s">
        <v>1</v>
      </c>
      <c r="F548" s="205" t="s">
        <v>706</v>
      </c>
      <c r="G548" s="202"/>
      <c r="H548" s="206">
        <v>71676</v>
      </c>
      <c r="I548" s="207"/>
      <c r="J548" s="202"/>
      <c r="K548" s="202"/>
      <c r="L548" s="208"/>
      <c r="M548" s="209"/>
      <c r="N548" s="210"/>
      <c r="O548" s="210"/>
      <c r="P548" s="210"/>
      <c r="Q548" s="210"/>
      <c r="R548" s="210"/>
      <c r="S548" s="210"/>
      <c r="T548" s="211"/>
      <c r="AT548" s="212" t="s">
        <v>173</v>
      </c>
      <c r="AU548" s="212" t="s">
        <v>87</v>
      </c>
      <c r="AV548" s="13" t="s">
        <v>87</v>
      </c>
      <c r="AW548" s="13" t="s">
        <v>34</v>
      </c>
      <c r="AX548" s="13" t="s">
        <v>77</v>
      </c>
      <c r="AY548" s="212" t="s">
        <v>157</v>
      </c>
    </row>
    <row r="549" spans="1:65" s="14" customFormat="1" ht="10.15">
      <c r="B549" s="213"/>
      <c r="C549" s="214"/>
      <c r="D549" s="203" t="s">
        <v>173</v>
      </c>
      <c r="E549" s="215" t="s">
        <v>1</v>
      </c>
      <c r="F549" s="216" t="s">
        <v>178</v>
      </c>
      <c r="G549" s="214"/>
      <c r="H549" s="217">
        <v>71676</v>
      </c>
      <c r="I549" s="218"/>
      <c r="J549" s="214"/>
      <c r="K549" s="214"/>
      <c r="L549" s="219"/>
      <c r="M549" s="220"/>
      <c r="N549" s="221"/>
      <c r="O549" s="221"/>
      <c r="P549" s="221"/>
      <c r="Q549" s="221"/>
      <c r="R549" s="221"/>
      <c r="S549" s="221"/>
      <c r="T549" s="222"/>
      <c r="AT549" s="223" t="s">
        <v>173</v>
      </c>
      <c r="AU549" s="223" t="s">
        <v>87</v>
      </c>
      <c r="AV549" s="14" t="s">
        <v>163</v>
      </c>
      <c r="AW549" s="14" t="s">
        <v>4</v>
      </c>
      <c r="AX549" s="14" t="s">
        <v>85</v>
      </c>
      <c r="AY549" s="223" t="s">
        <v>157</v>
      </c>
    </row>
    <row r="550" spans="1:65" s="2" customFormat="1" ht="24.2" customHeight="1">
      <c r="A550" s="34"/>
      <c r="B550" s="35"/>
      <c r="C550" s="187" t="s">
        <v>719</v>
      </c>
      <c r="D550" s="187" t="s">
        <v>159</v>
      </c>
      <c r="E550" s="188" t="s">
        <v>720</v>
      </c>
      <c r="F550" s="189" t="s">
        <v>721</v>
      </c>
      <c r="G550" s="190" t="s">
        <v>171</v>
      </c>
      <c r="H550" s="191">
        <v>543</v>
      </c>
      <c r="I550" s="192"/>
      <c r="J550" s="193">
        <f>ROUND(I550*H550,2)</f>
        <v>0</v>
      </c>
      <c r="K550" s="194"/>
      <c r="L550" s="39"/>
      <c r="M550" s="195" t="s">
        <v>1</v>
      </c>
      <c r="N550" s="196" t="s">
        <v>42</v>
      </c>
      <c r="O550" s="71"/>
      <c r="P550" s="197">
        <f>O550*H550</f>
        <v>0</v>
      </c>
      <c r="Q550" s="197">
        <v>0</v>
      </c>
      <c r="R550" s="197">
        <f>Q550*H550</f>
        <v>0</v>
      </c>
      <c r="S550" s="197">
        <v>0</v>
      </c>
      <c r="T550" s="198">
        <f>S550*H550</f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R550" s="199" t="s">
        <v>163</v>
      </c>
      <c r="AT550" s="199" t="s">
        <v>159</v>
      </c>
      <c r="AU550" s="199" t="s">
        <v>87</v>
      </c>
      <c r="AY550" s="17" t="s">
        <v>157</v>
      </c>
      <c r="BE550" s="200">
        <f>IF(N550="základní",J550,0)</f>
        <v>0</v>
      </c>
      <c r="BF550" s="200">
        <f>IF(N550="snížená",J550,0)</f>
        <v>0</v>
      </c>
      <c r="BG550" s="200">
        <f>IF(N550="zákl. přenesená",J550,0)</f>
        <v>0</v>
      </c>
      <c r="BH550" s="200">
        <f>IF(N550="sníž. přenesená",J550,0)</f>
        <v>0</v>
      </c>
      <c r="BI550" s="200">
        <f>IF(N550="nulová",J550,0)</f>
        <v>0</v>
      </c>
      <c r="BJ550" s="17" t="s">
        <v>85</v>
      </c>
      <c r="BK550" s="200">
        <f>ROUND(I550*H550,2)</f>
        <v>0</v>
      </c>
      <c r="BL550" s="17" t="s">
        <v>163</v>
      </c>
      <c r="BM550" s="199" t="s">
        <v>722</v>
      </c>
    </row>
    <row r="551" spans="1:65" s="2" customFormat="1" ht="37.799999999999997" customHeight="1">
      <c r="A551" s="34"/>
      <c r="B551" s="35"/>
      <c r="C551" s="187" t="s">
        <v>723</v>
      </c>
      <c r="D551" s="187" t="s">
        <v>159</v>
      </c>
      <c r="E551" s="188" t="s">
        <v>724</v>
      </c>
      <c r="F551" s="189" t="s">
        <v>725</v>
      </c>
      <c r="G551" s="190" t="s">
        <v>171</v>
      </c>
      <c r="H551" s="191">
        <v>270.39999999999998</v>
      </c>
      <c r="I551" s="192"/>
      <c r="J551" s="193">
        <f>ROUND(I551*H551,2)</f>
        <v>0</v>
      </c>
      <c r="K551" s="194"/>
      <c r="L551" s="39"/>
      <c r="M551" s="195" t="s">
        <v>1</v>
      </c>
      <c r="N551" s="196" t="s">
        <v>42</v>
      </c>
      <c r="O551" s="71"/>
      <c r="P551" s="197">
        <f>O551*H551</f>
        <v>0</v>
      </c>
      <c r="Q551" s="197">
        <v>1.2999999999999999E-4</v>
      </c>
      <c r="R551" s="197">
        <f>Q551*H551</f>
        <v>3.5151999999999996E-2</v>
      </c>
      <c r="S551" s="197">
        <v>0</v>
      </c>
      <c r="T551" s="198">
        <f>S551*H551</f>
        <v>0</v>
      </c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R551" s="199" t="s">
        <v>163</v>
      </c>
      <c r="AT551" s="199" t="s">
        <v>159</v>
      </c>
      <c r="AU551" s="199" t="s">
        <v>87</v>
      </c>
      <c r="AY551" s="17" t="s">
        <v>157</v>
      </c>
      <c r="BE551" s="200">
        <f>IF(N551="základní",J551,0)</f>
        <v>0</v>
      </c>
      <c r="BF551" s="200">
        <f>IF(N551="snížená",J551,0)</f>
        <v>0</v>
      </c>
      <c r="BG551" s="200">
        <f>IF(N551="zákl. přenesená",J551,0)</f>
        <v>0</v>
      </c>
      <c r="BH551" s="200">
        <f>IF(N551="sníž. přenesená",J551,0)</f>
        <v>0</v>
      </c>
      <c r="BI551" s="200">
        <f>IF(N551="nulová",J551,0)</f>
        <v>0</v>
      </c>
      <c r="BJ551" s="17" t="s">
        <v>85</v>
      </c>
      <c r="BK551" s="200">
        <f>ROUND(I551*H551,2)</f>
        <v>0</v>
      </c>
      <c r="BL551" s="17" t="s">
        <v>163</v>
      </c>
      <c r="BM551" s="199" t="s">
        <v>726</v>
      </c>
    </row>
    <row r="552" spans="1:65" s="2" customFormat="1" ht="37.799999999999997" customHeight="1">
      <c r="A552" s="34"/>
      <c r="B552" s="35"/>
      <c r="C552" s="187" t="s">
        <v>727</v>
      </c>
      <c r="D552" s="187" t="s">
        <v>159</v>
      </c>
      <c r="E552" s="188" t="s">
        <v>728</v>
      </c>
      <c r="F552" s="189" t="s">
        <v>729</v>
      </c>
      <c r="G552" s="190" t="s">
        <v>171</v>
      </c>
      <c r="H552" s="191">
        <v>300</v>
      </c>
      <c r="I552" s="192"/>
      <c r="J552" s="193">
        <f>ROUND(I552*H552,2)</f>
        <v>0</v>
      </c>
      <c r="K552" s="194"/>
      <c r="L552" s="39"/>
      <c r="M552" s="195" t="s">
        <v>1</v>
      </c>
      <c r="N552" s="196" t="s">
        <v>42</v>
      </c>
      <c r="O552" s="71"/>
      <c r="P552" s="197">
        <f>O552*H552</f>
        <v>0</v>
      </c>
      <c r="Q552" s="197">
        <v>2.1000000000000001E-4</v>
      </c>
      <c r="R552" s="197">
        <f>Q552*H552</f>
        <v>6.3E-2</v>
      </c>
      <c r="S552" s="197">
        <v>0</v>
      </c>
      <c r="T552" s="198">
        <f>S552*H552</f>
        <v>0</v>
      </c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R552" s="199" t="s">
        <v>163</v>
      </c>
      <c r="AT552" s="199" t="s">
        <v>159</v>
      </c>
      <c r="AU552" s="199" t="s">
        <v>87</v>
      </c>
      <c r="AY552" s="17" t="s">
        <v>157</v>
      </c>
      <c r="BE552" s="200">
        <f>IF(N552="základní",J552,0)</f>
        <v>0</v>
      </c>
      <c r="BF552" s="200">
        <f>IF(N552="snížená",J552,0)</f>
        <v>0</v>
      </c>
      <c r="BG552" s="200">
        <f>IF(N552="zákl. přenesená",J552,0)</f>
        <v>0</v>
      </c>
      <c r="BH552" s="200">
        <f>IF(N552="sníž. přenesená",J552,0)</f>
        <v>0</v>
      </c>
      <c r="BI552" s="200">
        <f>IF(N552="nulová",J552,0)</f>
        <v>0</v>
      </c>
      <c r="BJ552" s="17" t="s">
        <v>85</v>
      </c>
      <c r="BK552" s="200">
        <f>ROUND(I552*H552,2)</f>
        <v>0</v>
      </c>
      <c r="BL552" s="17" t="s">
        <v>163</v>
      </c>
      <c r="BM552" s="199" t="s">
        <v>730</v>
      </c>
    </row>
    <row r="553" spans="1:65" s="13" customFormat="1" ht="10.15">
      <c r="B553" s="201"/>
      <c r="C553" s="202"/>
      <c r="D553" s="203" t="s">
        <v>173</v>
      </c>
      <c r="E553" s="204" t="s">
        <v>1</v>
      </c>
      <c r="F553" s="205" t="s">
        <v>731</v>
      </c>
      <c r="G553" s="202"/>
      <c r="H553" s="206">
        <v>300</v>
      </c>
      <c r="I553" s="207"/>
      <c r="J553" s="202"/>
      <c r="K553" s="202"/>
      <c r="L553" s="208"/>
      <c r="M553" s="209"/>
      <c r="N553" s="210"/>
      <c r="O553" s="210"/>
      <c r="P553" s="210"/>
      <c r="Q553" s="210"/>
      <c r="R553" s="210"/>
      <c r="S553" s="210"/>
      <c r="T553" s="211"/>
      <c r="AT553" s="212" t="s">
        <v>173</v>
      </c>
      <c r="AU553" s="212" t="s">
        <v>87</v>
      </c>
      <c r="AV553" s="13" t="s">
        <v>87</v>
      </c>
      <c r="AW553" s="13" t="s">
        <v>34</v>
      </c>
      <c r="AX553" s="13" t="s">
        <v>77</v>
      </c>
      <c r="AY553" s="212" t="s">
        <v>157</v>
      </c>
    </row>
    <row r="554" spans="1:65" s="14" customFormat="1" ht="10.15">
      <c r="B554" s="213"/>
      <c r="C554" s="214"/>
      <c r="D554" s="203" t="s">
        <v>173</v>
      </c>
      <c r="E554" s="215" t="s">
        <v>1</v>
      </c>
      <c r="F554" s="216" t="s">
        <v>178</v>
      </c>
      <c r="G554" s="214"/>
      <c r="H554" s="217">
        <v>300</v>
      </c>
      <c r="I554" s="218"/>
      <c r="J554" s="214"/>
      <c r="K554" s="214"/>
      <c r="L554" s="219"/>
      <c r="M554" s="220"/>
      <c r="N554" s="221"/>
      <c r="O554" s="221"/>
      <c r="P554" s="221"/>
      <c r="Q554" s="221"/>
      <c r="R554" s="221"/>
      <c r="S554" s="221"/>
      <c r="T554" s="222"/>
      <c r="AT554" s="223" t="s">
        <v>173</v>
      </c>
      <c r="AU554" s="223" t="s">
        <v>87</v>
      </c>
      <c r="AV554" s="14" t="s">
        <v>163</v>
      </c>
      <c r="AW554" s="14" t="s">
        <v>4</v>
      </c>
      <c r="AX554" s="14" t="s">
        <v>85</v>
      </c>
      <c r="AY554" s="223" t="s">
        <v>157</v>
      </c>
    </row>
    <row r="555" spans="1:65" s="2" customFormat="1" ht="37.799999999999997" customHeight="1">
      <c r="A555" s="34"/>
      <c r="B555" s="35"/>
      <c r="C555" s="187" t="s">
        <v>732</v>
      </c>
      <c r="D555" s="187" t="s">
        <v>159</v>
      </c>
      <c r="E555" s="188" t="s">
        <v>733</v>
      </c>
      <c r="F555" s="189" t="s">
        <v>734</v>
      </c>
      <c r="G555" s="190" t="s">
        <v>171</v>
      </c>
      <c r="H555" s="191">
        <v>565.20000000000005</v>
      </c>
      <c r="I555" s="192"/>
      <c r="J555" s="193">
        <f>ROUND(I555*H555,2)</f>
        <v>0</v>
      </c>
      <c r="K555" s="194"/>
      <c r="L555" s="39"/>
      <c r="M555" s="195" t="s">
        <v>1</v>
      </c>
      <c r="N555" s="196" t="s">
        <v>42</v>
      </c>
      <c r="O555" s="71"/>
      <c r="P555" s="197">
        <f>O555*H555</f>
        <v>0</v>
      </c>
      <c r="Q555" s="197">
        <v>4.0000000000000003E-5</v>
      </c>
      <c r="R555" s="197">
        <f>Q555*H555</f>
        <v>2.2608000000000003E-2</v>
      </c>
      <c r="S555" s="197">
        <v>0</v>
      </c>
      <c r="T555" s="198">
        <f>S555*H555</f>
        <v>0</v>
      </c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R555" s="199" t="s">
        <v>163</v>
      </c>
      <c r="AT555" s="199" t="s">
        <v>159</v>
      </c>
      <c r="AU555" s="199" t="s">
        <v>87</v>
      </c>
      <c r="AY555" s="17" t="s">
        <v>157</v>
      </c>
      <c r="BE555" s="200">
        <f>IF(N555="základní",J555,0)</f>
        <v>0</v>
      </c>
      <c r="BF555" s="200">
        <f>IF(N555="snížená",J555,0)</f>
        <v>0</v>
      </c>
      <c r="BG555" s="200">
        <f>IF(N555="zákl. přenesená",J555,0)</f>
        <v>0</v>
      </c>
      <c r="BH555" s="200">
        <f>IF(N555="sníž. přenesená",J555,0)</f>
        <v>0</v>
      </c>
      <c r="BI555" s="200">
        <f>IF(N555="nulová",J555,0)</f>
        <v>0</v>
      </c>
      <c r="BJ555" s="17" t="s">
        <v>85</v>
      </c>
      <c r="BK555" s="200">
        <f>ROUND(I555*H555,2)</f>
        <v>0</v>
      </c>
      <c r="BL555" s="17" t="s">
        <v>163</v>
      </c>
      <c r="BM555" s="199" t="s">
        <v>735</v>
      </c>
    </row>
    <row r="556" spans="1:65" s="13" customFormat="1" ht="10.15">
      <c r="B556" s="201"/>
      <c r="C556" s="202"/>
      <c r="D556" s="203" t="s">
        <v>173</v>
      </c>
      <c r="E556" s="204" t="s">
        <v>1</v>
      </c>
      <c r="F556" s="205" t="s">
        <v>736</v>
      </c>
      <c r="G556" s="202"/>
      <c r="H556" s="206">
        <v>425.8</v>
      </c>
      <c r="I556" s="207"/>
      <c r="J556" s="202"/>
      <c r="K556" s="202"/>
      <c r="L556" s="208"/>
      <c r="M556" s="209"/>
      <c r="N556" s="210"/>
      <c r="O556" s="210"/>
      <c r="P556" s="210"/>
      <c r="Q556" s="210"/>
      <c r="R556" s="210"/>
      <c r="S556" s="210"/>
      <c r="T556" s="211"/>
      <c r="AT556" s="212" t="s">
        <v>173</v>
      </c>
      <c r="AU556" s="212" t="s">
        <v>87</v>
      </c>
      <c r="AV556" s="13" t="s">
        <v>87</v>
      </c>
      <c r="AW556" s="13" t="s">
        <v>34</v>
      </c>
      <c r="AX556" s="13" t="s">
        <v>77</v>
      </c>
      <c r="AY556" s="212" t="s">
        <v>157</v>
      </c>
    </row>
    <row r="557" spans="1:65" s="13" customFormat="1" ht="10.15">
      <c r="B557" s="201"/>
      <c r="C557" s="202"/>
      <c r="D557" s="203" t="s">
        <v>173</v>
      </c>
      <c r="E557" s="204" t="s">
        <v>1</v>
      </c>
      <c r="F557" s="205" t="s">
        <v>737</v>
      </c>
      <c r="G557" s="202"/>
      <c r="H557" s="206">
        <v>139.4</v>
      </c>
      <c r="I557" s="207"/>
      <c r="J557" s="202"/>
      <c r="K557" s="202"/>
      <c r="L557" s="208"/>
      <c r="M557" s="209"/>
      <c r="N557" s="210"/>
      <c r="O557" s="210"/>
      <c r="P557" s="210"/>
      <c r="Q557" s="210"/>
      <c r="R557" s="210"/>
      <c r="S557" s="210"/>
      <c r="T557" s="211"/>
      <c r="AT557" s="212" t="s">
        <v>173</v>
      </c>
      <c r="AU557" s="212" t="s">
        <v>87</v>
      </c>
      <c r="AV557" s="13" t="s">
        <v>87</v>
      </c>
      <c r="AW557" s="13" t="s">
        <v>34</v>
      </c>
      <c r="AX557" s="13" t="s">
        <v>77</v>
      </c>
      <c r="AY557" s="212" t="s">
        <v>157</v>
      </c>
    </row>
    <row r="558" spans="1:65" s="14" customFormat="1" ht="10.15">
      <c r="B558" s="213"/>
      <c r="C558" s="214"/>
      <c r="D558" s="203" t="s">
        <v>173</v>
      </c>
      <c r="E558" s="215" t="s">
        <v>1</v>
      </c>
      <c r="F558" s="216" t="s">
        <v>178</v>
      </c>
      <c r="G558" s="214"/>
      <c r="H558" s="217">
        <v>565.20000000000005</v>
      </c>
      <c r="I558" s="218"/>
      <c r="J558" s="214"/>
      <c r="K558" s="214"/>
      <c r="L558" s="219"/>
      <c r="M558" s="220"/>
      <c r="N558" s="221"/>
      <c r="O558" s="221"/>
      <c r="P558" s="221"/>
      <c r="Q558" s="221"/>
      <c r="R558" s="221"/>
      <c r="S558" s="221"/>
      <c r="T558" s="222"/>
      <c r="AT558" s="223" t="s">
        <v>173</v>
      </c>
      <c r="AU558" s="223" t="s">
        <v>87</v>
      </c>
      <c r="AV558" s="14" t="s">
        <v>163</v>
      </c>
      <c r="AW558" s="14" t="s">
        <v>4</v>
      </c>
      <c r="AX558" s="14" t="s">
        <v>85</v>
      </c>
      <c r="AY558" s="223" t="s">
        <v>157</v>
      </c>
    </row>
    <row r="559" spans="1:65" s="2" customFormat="1" ht="24.2" customHeight="1">
      <c r="A559" s="34"/>
      <c r="B559" s="35"/>
      <c r="C559" s="187" t="s">
        <v>738</v>
      </c>
      <c r="D559" s="187" t="s">
        <v>159</v>
      </c>
      <c r="E559" s="188" t="s">
        <v>739</v>
      </c>
      <c r="F559" s="189" t="s">
        <v>740</v>
      </c>
      <c r="G559" s="190" t="s">
        <v>741</v>
      </c>
      <c r="H559" s="191">
        <v>2</v>
      </c>
      <c r="I559" s="192"/>
      <c r="J559" s="193">
        <f t="shared" ref="J559:J575" si="10">ROUND(I559*H559,2)</f>
        <v>0</v>
      </c>
      <c r="K559" s="194"/>
      <c r="L559" s="39"/>
      <c r="M559" s="195" t="s">
        <v>1</v>
      </c>
      <c r="N559" s="196" t="s">
        <v>42</v>
      </c>
      <c r="O559" s="71"/>
      <c r="P559" s="197">
        <f t="shared" ref="P559:P575" si="11">O559*H559</f>
        <v>0</v>
      </c>
      <c r="Q559" s="197">
        <v>0</v>
      </c>
      <c r="R559" s="197">
        <f t="shared" ref="R559:R575" si="12">Q559*H559</f>
        <v>0</v>
      </c>
      <c r="S559" s="197">
        <v>0</v>
      </c>
      <c r="T559" s="198">
        <f t="shared" ref="T559:T575" si="13">S559*H559</f>
        <v>0</v>
      </c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R559" s="199" t="s">
        <v>252</v>
      </c>
      <c r="AT559" s="199" t="s">
        <v>159</v>
      </c>
      <c r="AU559" s="199" t="s">
        <v>87</v>
      </c>
      <c r="AY559" s="17" t="s">
        <v>157</v>
      </c>
      <c r="BE559" s="200">
        <f t="shared" ref="BE559:BE575" si="14">IF(N559="základní",J559,0)</f>
        <v>0</v>
      </c>
      <c r="BF559" s="200">
        <f t="shared" ref="BF559:BF575" si="15">IF(N559="snížená",J559,0)</f>
        <v>0</v>
      </c>
      <c r="BG559" s="200">
        <f t="shared" ref="BG559:BG575" si="16">IF(N559="zákl. přenesená",J559,0)</f>
        <v>0</v>
      </c>
      <c r="BH559" s="200">
        <f t="shared" ref="BH559:BH575" si="17">IF(N559="sníž. přenesená",J559,0)</f>
        <v>0</v>
      </c>
      <c r="BI559" s="200">
        <f t="shared" ref="BI559:BI575" si="18">IF(N559="nulová",J559,0)</f>
        <v>0</v>
      </c>
      <c r="BJ559" s="17" t="s">
        <v>85</v>
      </c>
      <c r="BK559" s="200">
        <f t="shared" ref="BK559:BK575" si="19">ROUND(I559*H559,2)</f>
        <v>0</v>
      </c>
      <c r="BL559" s="17" t="s">
        <v>252</v>
      </c>
      <c r="BM559" s="199" t="s">
        <v>742</v>
      </c>
    </row>
    <row r="560" spans="1:65" s="2" customFormat="1" ht="24.2" customHeight="1">
      <c r="A560" s="34"/>
      <c r="B560" s="35"/>
      <c r="C560" s="187" t="s">
        <v>743</v>
      </c>
      <c r="D560" s="187" t="s">
        <v>159</v>
      </c>
      <c r="E560" s="188" t="s">
        <v>744</v>
      </c>
      <c r="F560" s="189" t="s">
        <v>745</v>
      </c>
      <c r="G560" s="190" t="s">
        <v>741</v>
      </c>
      <c r="H560" s="191">
        <v>2</v>
      </c>
      <c r="I560" s="192"/>
      <c r="J560" s="193">
        <f t="shared" si="10"/>
        <v>0</v>
      </c>
      <c r="K560" s="194"/>
      <c r="L560" s="39"/>
      <c r="M560" s="195" t="s">
        <v>1</v>
      </c>
      <c r="N560" s="196" t="s">
        <v>42</v>
      </c>
      <c r="O560" s="71"/>
      <c r="P560" s="197">
        <f t="shared" si="11"/>
        <v>0</v>
      </c>
      <c r="Q560" s="197">
        <v>0</v>
      </c>
      <c r="R560" s="197">
        <f t="shared" si="12"/>
        <v>0</v>
      </c>
      <c r="S560" s="197">
        <v>0</v>
      </c>
      <c r="T560" s="198">
        <f t="shared" si="13"/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R560" s="199" t="s">
        <v>252</v>
      </c>
      <c r="AT560" s="199" t="s">
        <v>159</v>
      </c>
      <c r="AU560" s="199" t="s">
        <v>87</v>
      </c>
      <c r="AY560" s="17" t="s">
        <v>157</v>
      </c>
      <c r="BE560" s="200">
        <f t="shared" si="14"/>
        <v>0</v>
      </c>
      <c r="BF560" s="200">
        <f t="shared" si="15"/>
        <v>0</v>
      </c>
      <c r="BG560" s="200">
        <f t="shared" si="16"/>
        <v>0</v>
      </c>
      <c r="BH560" s="200">
        <f t="shared" si="17"/>
        <v>0</v>
      </c>
      <c r="BI560" s="200">
        <f t="shared" si="18"/>
        <v>0</v>
      </c>
      <c r="BJ560" s="17" t="s">
        <v>85</v>
      </c>
      <c r="BK560" s="200">
        <f t="shared" si="19"/>
        <v>0</v>
      </c>
      <c r="BL560" s="17" t="s">
        <v>252</v>
      </c>
      <c r="BM560" s="199" t="s">
        <v>746</v>
      </c>
    </row>
    <row r="561" spans="1:65" s="2" customFormat="1" ht="24.2" customHeight="1">
      <c r="A561" s="34"/>
      <c r="B561" s="35"/>
      <c r="C561" s="187" t="s">
        <v>747</v>
      </c>
      <c r="D561" s="187" t="s">
        <v>159</v>
      </c>
      <c r="E561" s="188" t="s">
        <v>748</v>
      </c>
      <c r="F561" s="189" t="s">
        <v>749</v>
      </c>
      <c r="G561" s="190" t="s">
        <v>741</v>
      </c>
      <c r="H561" s="191">
        <v>1</v>
      </c>
      <c r="I561" s="192"/>
      <c r="J561" s="193">
        <f t="shared" si="10"/>
        <v>0</v>
      </c>
      <c r="K561" s="194"/>
      <c r="L561" s="39"/>
      <c r="M561" s="195" t="s">
        <v>1</v>
      </c>
      <c r="N561" s="196" t="s">
        <v>42</v>
      </c>
      <c r="O561" s="71"/>
      <c r="P561" s="197">
        <f t="shared" si="11"/>
        <v>0</v>
      </c>
      <c r="Q561" s="197">
        <v>0</v>
      </c>
      <c r="R561" s="197">
        <f t="shared" si="12"/>
        <v>0</v>
      </c>
      <c r="S561" s="197">
        <v>0</v>
      </c>
      <c r="T561" s="198">
        <f t="shared" si="13"/>
        <v>0</v>
      </c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R561" s="199" t="s">
        <v>252</v>
      </c>
      <c r="AT561" s="199" t="s">
        <v>159</v>
      </c>
      <c r="AU561" s="199" t="s">
        <v>87</v>
      </c>
      <c r="AY561" s="17" t="s">
        <v>157</v>
      </c>
      <c r="BE561" s="200">
        <f t="shared" si="14"/>
        <v>0</v>
      </c>
      <c r="BF561" s="200">
        <f t="shared" si="15"/>
        <v>0</v>
      </c>
      <c r="BG561" s="200">
        <f t="shared" si="16"/>
        <v>0</v>
      </c>
      <c r="BH561" s="200">
        <f t="shared" si="17"/>
        <v>0</v>
      </c>
      <c r="BI561" s="200">
        <f t="shared" si="18"/>
        <v>0</v>
      </c>
      <c r="BJ561" s="17" t="s">
        <v>85</v>
      </c>
      <c r="BK561" s="200">
        <f t="shared" si="19"/>
        <v>0</v>
      </c>
      <c r="BL561" s="17" t="s">
        <v>252</v>
      </c>
      <c r="BM561" s="199" t="s">
        <v>750</v>
      </c>
    </row>
    <row r="562" spans="1:65" s="2" customFormat="1" ht="33" customHeight="1">
      <c r="A562" s="34"/>
      <c r="B562" s="35"/>
      <c r="C562" s="187" t="s">
        <v>751</v>
      </c>
      <c r="D562" s="187" t="s">
        <v>159</v>
      </c>
      <c r="E562" s="188" t="s">
        <v>752</v>
      </c>
      <c r="F562" s="189" t="s">
        <v>753</v>
      </c>
      <c r="G562" s="190" t="s">
        <v>741</v>
      </c>
      <c r="H562" s="191">
        <v>2</v>
      </c>
      <c r="I562" s="192"/>
      <c r="J562" s="193">
        <f t="shared" si="10"/>
        <v>0</v>
      </c>
      <c r="K562" s="194"/>
      <c r="L562" s="39"/>
      <c r="M562" s="195" t="s">
        <v>1</v>
      </c>
      <c r="N562" s="196" t="s">
        <v>42</v>
      </c>
      <c r="O562" s="71"/>
      <c r="P562" s="197">
        <f t="shared" si="11"/>
        <v>0</v>
      </c>
      <c r="Q562" s="197">
        <v>0</v>
      </c>
      <c r="R562" s="197">
        <f t="shared" si="12"/>
        <v>0</v>
      </c>
      <c r="S562" s="197">
        <v>0</v>
      </c>
      <c r="T562" s="198">
        <f t="shared" si="13"/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R562" s="199" t="s">
        <v>252</v>
      </c>
      <c r="AT562" s="199" t="s">
        <v>159</v>
      </c>
      <c r="AU562" s="199" t="s">
        <v>87</v>
      </c>
      <c r="AY562" s="17" t="s">
        <v>157</v>
      </c>
      <c r="BE562" s="200">
        <f t="shared" si="14"/>
        <v>0</v>
      </c>
      <c r="BF562" s="200">
        <f t="shared" si="15"/>
        <v>0</v>
      </c>
      <c r="BG562" s="200">
        <f t="shared" si="16"/>
        <v>0</v>
      </c>
      <c r="BH562" s="200">
        <f t="shared" si="17"/>
        <v>0</v>
      </c>
      <c r="BI562" s="200">
        <f t="shared" si="18"/>
        <v>0</v>
      </c>
      <c r="BJ562" s="17" t="s">
        <v>85</v>
      </c>
      <c r="BK562" s="200">
        <f t="shared" si="19"/>
        <v>0</v>
      </c>
      <c r="BL562" s="17" t="s">
        <v>252</v>
      </c>
      <c r="BM562" s="199" t="s">
        <v>754</v>
      </c>
    </row>
    <row r="563" spans="1:65" s="2" customFormat="1" ht="37.799999999999997" customHeight="1">
      <c r="A563" s="34"/>
      <c r="B563" s="35"/>
      <c r="C563" s="187" t="s">
        <v>755</v>
      </c>
      <c r="D563" s="187" t="s">
        <v>159</v>
      </c>
      <c r="E563" s="188" t="s">
        <v>756</v>
      </c>
      <c r="F563" s="189" t="s">
        <v>757</v>
      </c>
      <c r="G563" s="190" t="s">
        <v>741</v>
      </c>
      <c r="H563" s="191">
        <v>1</v>
      </c>
      <c r="I563" s="192"/>
      <c r="J563" s="193">
        <f t="shared" si="10"/>
        <v>0</v>
      </c>
      <c r="K563" s="194"/>
      <c r="L563" s="39"/>
      <c r="M563" s="195" t="s">
        <v>1</v>
      </c>
      <c r="N563" s="196" t="s">
        <v>42</v>
      </c>
      <c r="O563" s="71"/>
      <c r="P563" s="197">
        <f t="shared" si="11"/>
        <v>0</v>
      </c>
      <c r="Q563" s="197">
        <v>0</v>
      </c>
      <c r="R563" s="197">
        <f t="shared" si="12"/>
        <v>0</v>
      </c>
      <c r="S563" s="197">
        <v>0</v>
      </c>
      <c r="T563" s="198">
        <f t="shared" si="13"/>
        <v>0</v>
      </c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R563" s="199" t="s">
        <v>252</v>
      </c>
      <c r="AT563" s="199" t="s">
        <v>159</v>
      </c>
      <c r="AU563" s="199" t="s">
        <v>87</v>
      </c>
      <c r="AY563" s="17" t="s">
        <v>157</v>
      </c>
      <c r="BE563" s="200">
        <f t="shared" si="14"/>
        <v>0</v>
      </c>
      <c r="BF563" s="200">
        <f t="shared" si="15"/>
        <v>0</v>
      </c>
      <c r="BG563" s="200">
        <f t="shared" si="16"/>
        <v>0</v>
      </c>
      <c r="BH563" s="200">
        <f t="shared" si="17"/>
        <v>0</v>
      </c>
      <c r="BI563" s="200">
        <f t="shared" si="18"/>
        <v>0</v>
      </c>
      <c r="BJ563" s="17" t="s">
        <v>85</v>
      </c>
      <c r="BK563" s="200">
        <f t="shared" si="19"/>
        <v>0</v>
      </c>
      <c r="BL563" s="17" t="s">
        <v>252</v>
      </c>
      <c r="BM563" s="199" t="s">
        <v>758</v>
      </c>
    </row>
    <row r="564" spans="1:65" s="2" customFormat="1" ht="24.2" customHeight="1">
      <c r="A564" s="34"/>
      <c r="B564" s="35"/>
      <c r="C564" s="187" t="s">
        <v>759</v>
      </c>
      <c r="D564" s="187" t="s">
        <v>159</v>
      </c>
      <c r="E564" s="188" t="s">
        <v>760</v>
      </c>
      <c r="F564" s="189" t="s">
        <v>761</v>
      </c>
      <c r="G564" s="190" t="s">
        <v>741</v>
      </c>
      <c r="H564" s="191">
        <v>1</v>
      </c>
      <c r="I564" s="192"/>
      <c r="J564" s="193">
        <f t="shared" si="10"/>
        <v>0</v>
      </c>
      <c r="K564" s="194"/>
      <c r="L564" s="39"/>
      <c r="M564" s="195" t="s">
        <v>1</v>
      </c>
      <c r="N564" s="196" t="s">
        <v>42</v>
      </c>
      <c r="O564" s="71"/>
      <c r="P564" s="197">
        <f t="shared" si="11"/>
        <v>0</v>
      </c>
      <c r="Q564" s="197">
        <v>0</v>
      </c>
      <c r="R564" s="197">
        <f t="shared" si="12"/>
        <v>0</v>
      </c>
      <c r="S564" s="197">
        <v>0</v>
      </c>
      <c r="T564" s="198">
        <f t="shared" si="13"/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R564" s="199" t="s">
        <v>252</v>
      </c>
      <c r="AT564" s="199" t="s">
        <v>159</v>
      </c>
      <c r="AU564" s="199" t="s">
        <v>87</v>
      </c>
      <c r="AY564" s="17" t="s">
        <v>157</v>
      </c>
      <c r="BE564" s="200">
        <f t="shared" si="14"/>
        <v>0</v>
      </c>
      <c r="BF564" s="200">
        <f t="shared" si="15"/>
        <v>0</v>
      </c>
      <c r="BG564" s="200">
        <f t="shared" si="16"/>
        <v>0</v>
      </c>
      <c r="BH564" s="200">
        <f t="shared" si="17"/>
        <v>0</v>
      </c>
      <c r="BI564" s="200">
        <f t="shared" si="18"/>
        <v>0</v>
      </c>
      <c r="BJ564" s="17" t="s">
        <v>85</v>
      </c>
      <c r="BK564" s="200">
        <f t="shared" si="19"/>
        <v>0</v>
      </c>
      <c r="BL564" s="17" t="s">
        <v>252</v>
      </c>
      <c r="BM564" s="199" t="s">
        <v>762</v>
      </c>
    </row>
    <row r="565" spans="1:65" s="2" customFormat="1" ht="24.2" customHeight="1">
      <c r="A565" s="34"/>
      <c r="B565" s="35"/>
      <c r="C565" s="187" t="s">
        <v>763</v>
      </c>
      <c r="D565" s="187" t="s">
        <v>159</v>
      </c>
      <c r="E565" s="188" t="s">
        <v>764</v>
      </c>
      <c r="F565" s="189" t="s">
        <v>765</v>
      </c>
      <c r="G565" s="190" t="s">
        <v>741</v>
      </c>
      <c r="H565" s="191">
        <v>1</v>
      </c>
      <c r="I565" s="192"/>
      <c r="J565" s="193">
        <f t="shared" si="10"/>
        <v>0</v>
      </c>
      <c r="K565" s="194"/>
      <c r="L565" s="39"/>
      <c r="M565" s="195" t="s">
        <v>1</v>
      </c>
      <c r="N565" s="196" t="s">
        <v>42</v>
      </c>
      <c r="O565" s="71"/>
      <c r="P565" s="197">
        <f t="shared" si="11"/>
        <v>0</v>
      </c>
      <c r="Q565" s="197">
        <v>0</v>
      </c>
      <c r="R565" s="197">
        <f t="shared" si="12"/>
        <v>0</v>
      </c>
      <c r="S565" s="197">
        <v>0</v>
      </c>
      <c r="T565" s="198">
        <f t="shared" si="13"/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R565" s="199" t="s">
        <v>252</v>
      </c>
      <c r="AT565" s="199" t="s">
        <v>159</v>
      </c>
      <c r="AU565" s="199" t="s">
        <v>87</v>
      </c>
      <c r="AY565" s="17" t="s">
        <v>157</v>
      </c>
      <c r="BE565" s="200">
        <f t="shared" si="14"/>
        <v>0</v>
      </c>
      <c r="BF565" s="200">
        <f t="shared" si="15"/>
        <v>0</v>
      </c>
      <c r="BG565" s="200">
        <f t="shared" si="16"/>
        <v>0</v>
      </c>
      <c r="BH565" s="200">
        <f t="shared" si="17"/>
        <v>0</v>
      </c>
      <c r="BI565" s="200">
        <f t="shared" si="18"/>
        <v>0</v>
      </c>
      <c r="BJ565" s="17" t="s">
        <v>85</v>
      </c>
      <c r="BK565" s="200">
        <f t="shared" si="19"/>
        <v>0</v>
      </c>
      <c r="BL565" s="17" t="s">
        <v>252</v>
      </c>
      <c r="BM565" s="199" t="s">
        <v>766</v>
      </c>
    </row>
    <row r="566" spans="1:65" s="2" customFormat="1" ht="24.2" customHeight="1">
      <c r="A566" s="34"/>
      <c r="B566" s="35"/>
      <c r="C566" s="187" t="s">
        <v>767</v>
      </c>
      <c r="D566" s="187" t="s">
        <v>159</v>
      </c>
      <c r="E566" s="188" t="s">
        <v>768</v>
      </c>
      <c r="F566" s="189" t="s">
        <v>769</v>
      </c>
      <c r="G566" s="190" t="s">
        <v>741</v>
      </c>
      <c r="H566" s="191">
        <v>1</v>
      </c>
      <c r="I566" s="192"/>
      <c r="J566" s="193">
        <f t="shared" si="10"/>
        <v>0</v>
      </c>
      <c r="K566" s="194"/>
      <c r="L566" s="39"/>
      <c r="M566" s="195" t="s">
        <v>1</v>
      </c>
      <c r="N566" s="196" t="s">
        <v>42</v>
      </c>
      <c r="O566" s="71"/>
      <c r="P566" s="197">
        <f t="shared" si="11"/>
        <v>0</v>
      </c>
      <c r="Q566" s="197">
        <v>0</v>
      </c>
      <c r="R566" s="197">
        <f t="shared" si="12"/>
        <v>0</v>
      </c>
      <c r="S566" s="197">
        <v>0</v>
      </c>
      <c r="T566" s="198">
        <f t="shared" si="13"/>
        <v>0</v>
      </c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R566" s="199" t="s">
        <v>252</v>
      </c>
      <c r="AT566" s="199" t="s">
        <v>159</v>
      </c>
      <c r="AU566" s="199" t="s">
        <v>87</v>
      </c>
      <c r="AY566" s="17" t="s">
        <v>157</v>
      </c>
      <c r="BE566" s="200">
        <f t="shared" si="14"/>
        <v>0</v>
      </c>
      <c r="BF566" s="200">
        <f t="shared" si="15"/>
        <v>0</v>
      </c>
      <c r="BG566" s="200">
        <f t="shared" si="16"/>
        <v>0</v>
      </c>
      <c r="BH566" s="200">
        <f t="shared" si="17"/>
        <v>0</v>
      </c>
      <c r="BI566" s="200">
        <f t="shared" si="18"/>
        <v>0</v>
      </c>
      <c r="BJ566" s="17" t="s">
        <v>85</v>
      </c>
      <c r="BK566" s="200">
        <f t="shared" si="19"/>
        <v>0</v>
      </c>
      <c r="BL566" s="17" t="s">
        <v>252</v>
      </c>
      <c r="BM566" s="199" t="s">
        <v>770</v>
      </c>
    </row>
    <row r="567" spans="1:65" s="2" customFormat="1" ht="37.799999999999997" customHeight="1">
      <c r="A567" s="34"/>
      <c r="B567" s="35"/>
      <c r="C567" s="187" t="s">
        <v>771</v>
      </c>
      <c r="D567" s="187" t="s">
        <v>159</v>
      </c>
      <c r="E567" s="188" t="s">
        <v>772</v>
      </c>
      <c r="F567" s="189" t="s">
        <v>773</v>
      </c>
      <c r="G567" s="190" t="s">
        <v>741</v>
      </c>
      <c r="H567" s="191">
        <v>2</v>
      </c>
      <c r="I567" s="192"/>
      <c r="J567" s="193">
        <f t="shared" si="10"/>
        <v>0</v>
      </c>
      <c r="K567" s="194"/>
      <c r="L567" s="39"/>
      <c r="M567" s="195" t="s">
        <v>1</v>
      </c>
      <c r="N567" s="196" t="s">
        <v>42</v>
      </c>
      <c r="O567" s="71"/>
      <c r="P567" s="197">
        <f t="shared" si="11"/>
        <v>0</v>
      </c>
      <c r="Q567" s="197">
        <v>0</v>
      </c>
      <c r="R567" s="197">
        <f t="shared" si="12"/>
        <v>0</v>
      </c>
      <c r="S567" s="197">
        <v>0</v>
      </c>
      <c r="T567" s="198">
        <f t="shared" si="13"/>
        <v>0</v>
      </c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R567" s="199" t="s">
        <v>252</v>
      </c>
      <c r="AT567" s="199" t="s">
        <v>159</v>
      </c>
      <c r="AU567" s="199" t="s">
        <v>87</v>
      </c>
      <c r="AY567" s="17" t="s">
        <v>157</v>
      </c>
      <c r="BE567" s="200">
        <f t="shared" si="14"/>
        <v>0</v>
      </c>
      <c r="BF567" s="200">
        <f t="shared" si="15"/>
        <v>0</v>
      </c>
      <c r="BG567" s="200">
        <f t="shared" si="16"/>
        <v>0</v>
      </c>
      <c r="BH567" s="200">
        <f t="shared" si="17"/>
        <v>0</v>
      </c>
      <c r="BI567" s="200">
        <f t="shared" si="18"/>
        <v>0</v>
      </c>
      <c r="BJ567" s="17" t="s">
        <v>85</v>
      </c>
      <c r="BK567" s="200">
        <f t="shared" si="19"/>
        <v>0</v>
      </c>
      <c r="BL567" s="17" t="s">
        <v>252</v>
      </c>
      <c r="BM567" s="199" t="s">
        <v>774</v>
      </c>
    </row>
    <row r="568" spans="1:65" s="2" customFormat="1" ht="24.2" customHeight="1">
      <c r="A568" s="34"/>
      <c r="B568" s="35"/>
      <c r="C568" s="187" t="s">
        <v>775</v>
      </c>
      <c r="D568" s="187" t="s">
        <v>159</v>
      </c>
      <c r="E568" s="188" t="s">
        <v>776</v>
      </c>
      <c r="F568" s="189" t="s">
        <v>777</v>
      </c>
      <c r="G568" s="190" t="s">
        <v>162</v>
      </c>
      <c r="H568" s="191">
        <v>13</v>
      </c>
      <c r="I568" s="192"/>
      <c r="J568" s="193">
        <f t="shared" si="10"/>
        <v>0</v>
      </c>
      <c r="K568" s="194"/>
      <c r="L568" s="39"/>
      <c r="M568" s="195" t="s">
        <v>1</v>
      </c>
      <c r="N568" s="196" t="s">
        <v>42</v>
      </c>
      <c r="O568" s="71"/>
      <c r="P568" s="197">
        <f t="shared" si="11"/>
        <v>0</v>
      </c>
      <c r="Q568" s="197">
        <v>0</v>
      </c>
      <c r="R568" s="197">
        <f t="shared" si="12"/>
        <v>0</v>
      </c>
      <c r="S568" s="197">
        <v>0</v>
      </c>
      <c r="T568" s="198">
        <f t="shared" si="13"/>
        <v>0</v>
      </c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R568" s="199" t="s">
        <v>252</v>
      </c>
      <c r="AT568" s="199" t="s">
        <v>159</v>
      </c>
      <c r="AU568" s="199" t="s">
        <v>87</v>
      </c>
      <c r="AY568" s="17" t="s">
        <v>157</v>
      </c>
      <c r="BE568" s="200">
        <f t="shared" si="14"/>
        <v>0</v>
      </c>
      <c r="BF568" s="200">
        <f t="shared" si="15"/>
        <v>0</v>
      </c>
      <c r="BG568" s="200">
        <f t="shared" si="16"/>
        <v>0</v>
      </c>
      <c r="BH568" s="200">
        <f t="shared" si="17"/>
        <v>0</v>
      </c>
      <c r="BI568" s="200">
        <f t="shared" si="18"/>
        <v>0</v>
      </c>
      <c r="BJ568" s="17" t="s">
        <v>85</v>
      </c>
      <c r="BK568" s="200">
        <f t="shared" si="19"/>
        <v>0</v>
      </c>
      <c r="BL568" s="17" t="s">
        <v>252</v>
      </c>
      <c r="BM568" s="199" t="s">
        <v>778</v>
      </c>
    </row>
    <row r="569" spans="1:65" s="2" customFormat="1" ht="24.2" customHeight="1">
      <c r="A569" s="34"/>
      <c r="B569" s="35"/>
      <c r="C569" s="187" t="s">
        <v>779</v>
      </c>
      <c r="D569" s="187" t="s">
        <v>159</v>
      </c>
      <c r="E569" s="188" t="s">
        <v>780</v>
      </c>
      <c r="F569" s="189" t="s">
        <v>781</v>
      </c>
      <c r="G569" s="190" t="s">
        <v>162</v>
      </c>
      <c r="H569" s="191">
        <v>5</v>
      </c>
      <c r="I569" s="192"/>
      <c r="J569" s="193">
        <f t="shared" si="10"/>
        <v>0</v>
      </c>
      <c r="K569" s="194"/>
      <c r="L569" s="39"/>
      <c r="M569" s="195" t="s">
        <v>1</v>
      </c>
      <c r="N569" s="196" t="s">
        <v>42</v>
      </c>
      <c r="O569" s="71"/>
      <c r="P569" s="197">
        <f t="shared" si="11"/>
        <v>0</v>
      </c>
      <c r="Q569" s="197">
        <v>0</v>
      </c>
      <c r="R569" s="197">
        <f t="shared" si="12"/>
        <v>0</v>
      </c>
      <c r="S569" s="197">
        <v>0</v>
      </c>
      <c r="T569" s="198">
        <f t="shared" si="13"/>
        <v>0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R569" s="199" t="s">
        <v>252</v>
      </c>
      <c r="AT569" s="199" t="s">
        <v>159</v>
      </c>
      <c r="AU569" s="199" t="s">
        <v>87</v>
      </c>
      <c r="AY569" s="17" t="s">
        <v>157</v>
      </c>
      <c r="BE569" s="200">
        <f t="shared" si="14"/>
        <v>0</v>
      </c>
      <c r="BF569" s="200">
        <f t="shared" si="15"/>
        <v>0</v>
      </c>
      <c r="BG569" s="200">
        <f t="shared" si="16"/>
        <v>0</v>
      </c>
      <c r="BH569" s="200">
        <f t="shared" si="17"/>
        <v>0</v>
      </c>
      <c r="BI569" s="200">
        <f t="shared" si="18"/>
        <v>0</v>
      </c>
      <c r="BJ569" s="17" t="s">
        <v>85</v>
      </c>
      <c r="BK569" s="200">
        <f t="shared" si="19"/>
        <v>0</v>
      </c>
      <c r="BL569" s="17" t="s">
        <v>252</v>
      </c>
      <c r="BM569" s="199" t="s">
        <v>782</v>
      </c>
    </row>
    <row r="570" spans="1:65" s="2" customFormat="1" ht="24.2" customHeight="1">
      <c r="A570" s="34"/>
      <c r="B570" s="35"/>
      <c r="C570" s="187" t="s">
        <v>783</v>
      </c>
      <c r="D570" s="187" t="s">
        <v>159</v>
      </c>
      <c r="E570" s="188" t="s">
        <v>784</v>
      </c>
      <c r="F570" s="189" t="s">
        <v>785</v>
      </c>
      <c r="G570" s="190" t="s">
        <v>162</v>
      </c>
      <c r="H570" s="191">
        <v>5</v>
      </c>
      <c r="I570" s="192"/>
      <c r="J570" s="193">
        <f t="shared" si="10"/>
        <v>0</v>
      </c>
      <c r="K570" s="194"/>
      <c r="L570" s="39"/>
      <c r="M570" s="195" t="s">
        <v>1</v>
      </c>
      <c r="N570" s="196" t="s">
        <v>42</v>
      </c>
      <c r="O570" s="71"/>
      <c r="P570" s="197">
        <f t="shared" si="11"/>
        <v>0</v>
      </c>
      <c r="Q570" s="197">
        <v>0</v>
      </c>
      <c r="R570" s="197">
        <f t="shared" si="12"/>
        <v>0</v>
      </c>
      <c r="S570" s="197">
        <v>0</v>
      </c>
      <c r="T570" s="198">
        <f t="shared" si="13"/>
        <v>0</v>
      </c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R570" s="199" t="s">
        <v>252</v>
      </c>
      <c r="AT570" s="199" t="s">
        <v>159</v>
      </c>
      <c r="AU570" s="199" t="s">
        <v>87</v>
      </c>
      <c r="AY570" s="17" t="s">
        <v>157</v>
      </c>
      <c r="BE570" s="200">
        <f t="shared" si="14"/>
        <v>0</v>
      </c>
      <c r="BF570" s="200">
        <f t="shared" si="15"/>
        <v>0</v>
      </c>
      <c r="BG570" s="200">
        <f t="shared" si="16"/>
        <v>0</v>
      </c>
      <c r="BH570" s="200">
        <f t="shared" si="17"/>
        <v>0</v>
      </c>
      <c r="BI570" s="200">
        <f t="shared" si="18"/>
        <v>0</v>
      </c>
      <c r="BJ570" s="17" t="s">
        <v>85</v>
      </c>
      <c r="BK570" s="200">
        <f t="shared" si="19"/>
        <v>0</v>
      </c>
      <c r="BL570" s="17" t="s">
        <v>252</v>
      </c>
      <c r="BM570" s="199" t="s">
        <v>786</v>
      </c>
    </row>
    <row r="571" spans="1:65" s="2" customFormat="1" ht="24.2" customHeight="1">
      <c r="A571" s="34"/>
      <c r="B571" s="35"/>
      <c r="C571" s="187" t="s">
        <v>787</v>
      </c>
      <c r="D571" s="187" t="s">
        <v>159</v>
      </c>
      <c r="E571" s="188" t="s">
        <v>788</v>
      </c>
      <c r="F571" s="189" t="s">
        <v>789</v>
      </c>
      <c r="G571" s="190" t="s">
        <v>162</v>
      </c>
      <c r="H571" s="191">
        <v>5</v>
      </c>
      <c r="I571" s="192"/>
      <c r="J571" s="193">
        <f t="shared" si="10"/>
        <v>0</v>
      </c>
      <c r="K571" s="194"/>
      <c r="L571" s="39"/>
      <c r="M571" s="195" t="s">
        <v>1</v>
      </c>
      <c r="N571" s="196" t="s">
        <v>42</v>
      </c>
      <c r="O571" s="71"/>
      <c r="P571" s="197">
        <f t="shared" si="11"/>
        <v>0</v>
      </c>
      <c r="Q571" s="197">
        <v>0</v>
      </c>
      <c r="R571" s="197">
        <f t="shared" si="12"/>
        <v>0</v>
      </c>
      <c r="S571" s="197">
        <v>0</v>
      </c>
      <c r="T571" s="198">
        <f t="shared" si="13"/>
        <v>0</v>
      </c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R571" s="199" t="s">
        <v>252</v>
      </c>
      <c r="AT571" s="199" t="s">
        <v>159</v>
      </c>
      <c r="AU571" s="199" t="s">
        <v>87</v>
      </c>
      <c r="AY571" s="17" t="s">
        <v>157</v>
      </c>
      <c r="BE571" s="200">
        <f t="shared" si="14"/>
        <v>0</v>
      </c>
      <c r="BF571" s="200">
        <f t="shared" si="15"/>
        <v>0</v>
      </c>
      <c r="BG571" s="200">
        <f t="shared" si="16"/>
        <v>0</v>
      </c>
      <c r="BH571" s="200">
        <f t="shared" si="17"/>
        <v>0</v>
      </c>
      <c r="BI571" s="200">
        <f t="shared" si="18"/>
        <v>0</v>
      </c>
      <c r="BJ571" s="17" t="s">
        <v>85</v>
      </c>
      <c r="BK571" s="200">
        <f t="shared" si="19"/>
        <v>0</v>
      </c>
      <c r="BL571" s="17" t="s">
        <v>252</v>
      </c>
      <c r="BM571" s="199" t="s">
        <v>790</v>
      </c>
    </row>
    <row r="572" spans="1:65" s="2" customFormat="1" ht="24.2" customHeight="1">
      <c r="A572" s="34"/>
      <c r="B572" s="35"/>
      <c r="C572" s="187" t="s">
        <v>791</v>
      </c>
      <c r="D572" s="187" t="s">
        <v>159</v>
      </c>
      <c r="E572" s="188" t="s">
        <v>792</v>
      </c>
      <c r="F572" s="189" t="s">
        <v>793</v>
      </c>
      <c r="G572" s="190" t="s">
        <v>162</v>
      </c>
      <c r="H572" s="191">
        <v>5</v>
      </c>
      <c r="I572" s="192"/>
      <c r="J572" s="193">
        <f t="shared" si="10"/>
        <v>0</v>
      </c>
      <c r="K572" s="194"/>
      <c r="L572" s="39"/>
      <c r="M572" s="195" t="s">
        <v>1</v>
      </c>
      <c r="N572" s="196" t="s">
        <v>42</v>
      </c>
      <c r="O572" s="71"/>
      <c r="P572" s="197">
        <f t="shared" si="11"/>
        <v>0</v>
      </c>
      <c r="Q572" s="197">
        <v>0</v>
      </c>
      <c r="R572" s="197">
        <f t="shared" si="12"/>
        <v>0</v>
      </c>
      <c r="S572" s="197">
        <v>0</v>
      </c>
      <c r="T572" s="198">
        <f t="shared" si="13"/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R572" s="199" t="s">
        <v>252</v>
      </c>
      <c r="AT572" s="199" t="s">
        <v>159</v>
      </c>
      <c r="AU572" s="199" t="s">
        <v>87</v>
      </c>
      <c r="AY572" s="17" t="s">
        <v>157</v>
      </c>
      <c r="BE572" s="200">
        <f t="shared" si="14"/>
        <v>0</v>
      </c>
      <c r="BF572" s="200">
        <f t="shared" si="15"/>
        <v>0</v>
      </c>
      <c r="BG572" s="200">
        <f t="shared" si="16"/>
        <v>0</v>
      </c>
      <c r="BH572" s="200">
        <f t="shared" si="17"/>
        <v>0</v>
      </c>
      <c r="BI572" s="200">
        <f t="shared" si="18"/>
        <v>0</v>
      </c>
      <c r="BJ572" s="17" t="s">
        <v>85</v>
      </c>
      <c r="BK572" s="200">
        <f t="shared" si="19"/>
        <v>0</v>
      </c>
      <c r="BL572" s="17" t="s">
        <v>252</v>
      </c>
      <c r="BM572" s="199" t="s">
        <v>794</v>
      </c>
    </row>
    <row r="573" spans="1:65" s="2" customFormat="1" ht="24.2" customHeight="1">
      <c r="A573" s="34"/>
      <c r="B573" s="35"/>
      <c r="C573" s="187" t="s">
        <v>795</v>
      </c>
      <c r="D573" s="187" t="s">
        <v>159</v>
      </c>
      <c r="E573" s="188" t="s">
        <v>796</v>
      </c>
      <c r="F573" s="189" t="s">
        <v>797</v>
      </c>
      <c r="G573" s="190" t="s">
        <v>162</v>
      </c>
      <c r="H573" s="191">
        <v>5</v>
      </c>
      <c r="I573" s="192"/>
      <c r="J573" s="193">
        <f t="shared" si="10"/>
        <v>0</v>
      </c>
      <c r="K573" s="194"/>
      <c r="L573" s="39"/>
      <c r="M573" s="195" t="s">
        <v>1</v>
      </c>
      <c r="N573" s="196" t="s">
        <v>42</v>
      </c>
      <c r="O573" s="71"/>
      <c r="P573" s="197">
        <f t="shared" si="11"/>
        <v>0</v>
      </c>
      <c r="Q573" s="197">
        <v>0</v>
      </c>
      <c r="R573" s="197">
        <f t="shared" si="12"/>
        <v>0</v>
      </c>
      <c r="S573" s="197">
        <v>0</v>
      </c>
      <c r="T573" s="198">
        <f t="shared" si="13"/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R573" s="199" t="s">
        <v>252</v>
      </c>
      <c r="AT573" s="199" t="s">
        <v>159</v>
      </c>
      <c r="AU573" s="199" t="s">
        <v>87</v>
      </c>
      <c r="AY573" s="17" t="s">
        <v>157</v>
      </c>
      <c r="BE573" s="200">
        <f t="shared" si="14"/>
        <v>0</v>
      </c>
      <c r="BF573" s="200">
        <f t="shared" si="15"/>
        <v>0</v>
      </c>
      <c r="BG573" s="200">
        <f t="shared" si="16"/>
        <v>0</v>
      </c>
      <c r="BH573" s="200">
        <f t="shared" si="17"/>
        <v>0</v>
      </c>
      <c r="BI573" s="200">
        <f t="shared" si="18"/>
        <v>0</v>
      </c>
      <c r="BJ573" s="17" t="s">
        <v>85</v>
      </c>
      <c r="BK573" s="200">
        <f t="shared" si="19"/>
        <v>0</v>
      </c>
      <c r="BL573" s="17" t="s">
        <v>252</v>
      </c>
      <c r="BM573" s="199" t="s">
        <v>798</v>
      </c>
    </row>
    <row r="574" spans="1:65" s="2" customFormat="1" ht="21.75" customHeight="1">
      <c r="A574" s="34"/>
      <c r="B574" s="35"/>
      <c r="C574" s="187" t="s">
        <v>799</v>
      </c>
      <c r="D574" s="187" t="s">
        <v>159</v>
      </c>
      <c r="E574" s="188" t="s">
        <v>800</v>
      </c>
      <c r="F574" s="189" t="s">
        <v>801</v>
      </c>
      <c r="G574" s="190" t="s">
        <v>171</v>
      </c>
      <c r="H574" s="191">
        <v>2.2000000000000002</v>
      </c>
      <c r="I574" s="192"/>
      <c r="J574" s="193">
        <f t="shared" si="10"/>
        <v>0</v>
      </c>
      <c r="K574" s="194"/>
      <c r="L574" s="39"/>
      <c r="M574" s="195" t="s">
        <v>1</v>
      </c>
      <c r="N574" s="196" t="s">
        <v>42</v>
      </c>
      <c r="O574" s="71"/>
      <c r="P574" s="197">
        <f t="shared" si="11"/>
        <v>0</v>
      </c>
      <c r="Q574" s="197">
        <v>0</v>
      </c>
      <c r="R574" s="197">
        <f t="shared" si="12"/>
        <v>0</v>
      </c>
      <c r="S574" s="197">
        <v>8.7999999999999995E-2</v>
      </c>
      <c r="T574" s="198">
        <f t="shared" si="13"/>
        <v>0.19359999999999999</v>
      </c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R574" s="199" t="s">
        <v>163</v>
      </c>
      <c r="AT574" s="199" t="s">
        <v>159</v>
      </c>
      <c r="AU574" s="199" t="s">
        <v>87</v>
      </c>
      <c r="AY574" s="17" t="s">
        <v>157</v>
      </c>
      <c r="BE574" s="200">
        <f t="shared" si="14"/>
        <v>0</v>
      </c>
      <c r="BF574" s="200">
        <f t="shared" si="15"/>
        <v>0</v>
      </c>
      <c r="BG574" s="200">
        <f t="shared" si="16"/>
        <v>0</v>
      </c>
      <c r="BH574" s="200">
        <f t="shared" si="17"/>
        <v>0</v>
      </c>
      <c r="BI574" s="200">
        <f t="shared" si="18"/>
        <v>0</v>
      </c>
      <c r="BJ574" s="17" t="s">
        <v>85</v>
      </c>
      <c r="BK574" s="200">
        <f t="shared" si="19"/>
        <v>0</v>
      </c>
      <c r="BL574" s="17" t="s">
        <v>163</v>
      </c>
      <c r="BM574" s="199" t="s">
        <v>802</v>
      </c>
    </row>
    <row r="575" spans="1:65" s="2" customFormat="1" ht="24.2" customHeight="1">
      <c r="A575" s="34"/>
      <c r="B575" s="35"/>
      <c r="C575" s="187" t="s">
        <v>803</v>
      </c>
      <c r="D575" s="187" t="s">
        <v>159</v>
      </c>
      <c r="E575" s="188" t="s">
        <v>804</v>
      </c>
      <c r="F575" s="189" t="s">
        <v>805</v>
      </c>
      <c r="G575" s="190" t="s">
        <v>181</v>
      </c>
      <c r="H575" s="191">
        <v>2.2000000000000002</v>
      </c>
      <c r="I575" s="192"/>
      <c r="J575" s="193">
        <f t="shared" si="10"/>
        <v>0</v>
      </c>
      <c r="K575" s="194"/>
      <c r="L575" s="39"/>
      <c r="M575" s="195" t="s">
        <v>1</v>
      </c>
      <c r="N575" s="196" t="s">
        <v>42</v>
      </c>
      <c r="O575" s="71"/>
      <c r="P575" s="197">
        <f t="shared" si="11"/>
        <v>0</v>
      </c>
      <c r="Q575" s="197">
        <v>0</v>
      </c>
      <c r="R575" s="197">
        <f t="shared" si="12"/>
        <v>0</v>
      </c>
      <c r="S575" s="197">
        <v>1.8</v>
      </c>
      <c r="T575" s="198">
        <f t="shared" si="13"/>
        <v>3.9600000000000004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R575" s="199" t="s">
        <v>163</v>
      </c>
      <c r="AT575" s="199" t="s">
        <v>159</v>
      </c>
      <c r="AU575" s="199" t="s">
        <v>87</v>
      </c>
      <c r="AY575" s="17" t="s">
        <v>157</v>
      </c>
      <c r="BE575" s="200">
        <f t="shared" si="14"/>
        <v>0</v>
      </c>
      <c r="BF575" s="200">
        <f t="shared" si="15"/>
        <v>0</v>
      </c>
      <c r="BG575" s="200">
        <f t="shared" si="16"/>
        <v>0</v>
      </c>
      <c r="BH575" s="200">
        <f t="shared" si="17"/>
        <v>0</v>
      </c>
      <c r="BI575" s="200">
        <f t="shared" si="18"/>
        <v>0</v>
      </c>
      <c r="BJ575" s="17" t="s">
        <v>85</v>
      </c>
      <c r="BK575" s="200">
        <f t="shared" si="19"/>
        <v>0</v>
      </c>
      <c r="BL575" s="17" t="s">
        <v>163</v>
      </c>
      <c r="BM575" s="199" t="s">
        <v>806</v>
      </c>
    </row>
    <row r="576" spans="1:65" s="12" customFormat="1" ht="22.8" customHeight="1">
      <c r="B576" s="171"/>
      <c r="C576" s="172"/>
      <c r="D576" s="173" t="s">
        <v>76</v>
      </c>
      <c r="E576" s="185" t="s">
        <v>807</v>
      </c>
      <c r="F576" s="185" t="s">
        <v>808</v>
      </c>
      <c r="G576" s="172"/>
      <c r="H576" s="172"/>
      <c r="I576" s="175"/>
      <c r="J576" s="186">
        <f>BK576</f>
        <v>0</v>
      </c>
      <c r="K576" s="172"/>
      <c r="L576" s="177"/>
      <c r="M576" s="178"/>
      <c r="N576" s="179"/>
      <c r="O576" s="179"/>
      <c r="P576" s="180">
        <f>SUM(P577:P578)</f>
        <v>0</v>
      </c>
      <c r="Q576" s="179"/>
      <c r="R576" s="180">
        <f>SUM(R577:R578)</f>
        <v>0</v>
      </c>
      <c r="S576" s="179"/>
      <c r="T576" s="181">
        <f>SUM(T577:T578)</f>
        <v>0</v>
      </c>
      <c r="AR576" s="182" t="s">
        <v>85</v>
      </c>
      <c r="AT576" s="183" t="s">
        <v>76</v>
      </c>
      <c r="AU576" s="183" t="s">
        <v>85</v>
      </c>
      <c r="AY576" s="182" t="s">
        <v>157</v>
      </c>
      <c r="BK576" s="184">
        <f>SUM(BK577:BK578)</f>
        <v>0</v>
      </c>
    </row>
    <row r="577" spans="1:65" s="2" customFormat="1" ht="24.2" customHeight="1">
      <c r="A577" s="34"/>
      <c r="B577" s="35"/>
      <c r="C577" s="187" t="s">
        <v>809</v>
      </c>
      <c r="D577" s="187" t="s">
        <v>159</v>
      </c>
      <c r="E577" s="188" t="s">
        <v>810</v>
      </c>
      <c r="F577" s="189" t="s">
        <v>811</v>
      </c>
      <c r="G577" s="190" t="s">
        <v>218</v>
      </c>
      <c r="H577" s="191">
        <v>4.1539999999999999</v>
      </c>
      <c r="I577" s="192"/>
      <c r="J577" s="193">
        <f>ROUND(I577*H577,2)</f>
        <v>0</v>
      </c>
      <c r="K577" s="194"/>
      <c r="L577" s="39"/>
      <c r="M577" s="195" t="s">
        <v>1</v>
      </c>
      <c r="N577" s="196" t="s">
        <v>42</v>
      </c>
      <c r="O577" s="71"/>
      <c r="P577" s="197">
        <f>O577*H577</f>
        <v>0</v>
      </c>
      <c r="Q577" s="197">
        <v>0</v>
      </c>
      <c r="R577" s="197">
        <f>Q577*H577</f>
        <v>0</v>
      </c>
      <c r="S577" s="197">
        <v>0</v>
      </c>
      <c r="T577" s="198">
        <f>S577*H577</f>
        <v>0</v>
      </c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R577" s="199" t="s">
        <v>163</v>
      </c>
      <c r="AT577" s="199" t="s">
        <v>159</v>
      </c>
      <c r="AU577" s="199" t="s">
        <v>87</v>
      </c>
      <c r="AY577" s="17" t="s">
        <v>157</v>
      </c>
      <c r="BE577" s="200">
        <f>IF(N577="základní",J577,0)</f>
        <v>0</v>
      </c>
      <c r="BF577" s="200">
        <f>IF(N577="snížená",J577,0)</f>
        <v>0</v>
      </c>
      <c r="BG577" s="200">
        <f>IF(N577="zákl. přenesená",J577,0)</f>
        <v>0</v>
      </c>
      <c r="BH577" s="200">
        <f>IF(N577="sníž. přenesená",J577,0)</f>
        <v>0</v>
      </c>
      <c r="BI577" s="200">
        <f>IF(N577="nulová",J577,0)</f>
        <v>0</v>
      </c>
      <c r="BJ577" s="17" t="s">
        <v>85</v>
      </c>
      <c r="BK577" s="200">
        <f>ROUND(I577*H577,2)</f>
        <v>0</v>
      </c>
      <c r="BL577" s="17" t="s">
        <v>163</v>
      </c>
      <c r="BM577" s="199" t="s">
        <v>812</v>
      </c>
    </row>
    <row r="578" spans="1:65" s="2" customFormat="1" ht="33" customHeight="1">
      <c r="A578" s="34"/>
      <c r="B578" s="35"/>
      <c r="C578" s="187" t="s">
        <v>813</v>
      </c>
      <c r="D578" s="187" t="s">
        <v>159</v>
      </c>
      <c r="E578" s="188" t="s">
        <v>814</v>
      </c>
      <c r="F578" s="189" t="s">
        <v>815</v>
      </c>
      <c r="G578" s="190" t="s">
        <v>218</v>
      </c>
      <c r="H578" s="191">
        <v>4.1539999999999999</v>
      </c>
      <c r="I578" s="192"/>
      <c r="J578" s="193">
        <f>ROUND(I578*H578,2)</f>
        <v>0</v>
      </c>
      <c r="K578" s="194"/>
      <c r="L578" s="39"/>
      <c r="M578" s="195" t="s">
        <v>1</v>
      </c>
      <c r="N578" s="196" t="s">
        <v>42</v>
      </c>
      <c r="O578" s="71"/>
      <c r="P578" s="197">
        <f>O578*H578</f>
        <v>0</v>
      </c>
      <c r="Q578" s="197">
        <v>0</v>
      </c>
      <c r="R578" s="197">
        <f>Q578*H578</f>
        <v>0</v>
      </c>
      <c r="S578" s="197">
        <v>0</v>
      </c>
      <c r="T578" s="198">
        <f>S578*H578</f>
        <v>0</v>
      </c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R578" s="199" t="s">
        <v>163</v>
      </c>
      <c r="AT578" s="199" t="s">
        <v>159</v>
      </c>
      <c r="AU578" s="199" t="s">
        <v>87</v>
      </c>
      <c r="AY578" s="17" t="s">
        <v>157</v>
      </c>
      <c r="BE578" s="200">
        <f>IF(N578="základní",J578,0)</f>
        <v>0</v>
      </c>
      <c r="BF578" s="200">
        <f>IF(N578="snížená",J578,0)</f>
        <v>0</v>
      </c>
      <c r="BG578" s="200">
        <f>IF(N578="zákl. přenesená",J578,0)</f>
        <v>0</v>
      </c>
      <c r="BH578" s="200">
        <f>IF(N578="sníž. přenesená",J578,0)</f>
        <v>0</v>
      </c>
      <c r="BI578" s="200">
        <f>IF(N578="nulová",J578,0)</f>
        <v>0</v>
      </c>
      <c r="BJ578" s="17" t="s">
        <v>85</v>
      </c>
      <c r="BK578" s="200">
        <f>ROUND(I578*H578,2)</f>
        <v>0</v>
      </c>
      <c r="BL578" s="17" t="s">
        <v>163</v>
      </c>
      <c r="BM578" s="199" t="s">
        <v>816</v>
      </c>
    </row>
    <row r="579" spans="1:65" s="12" customFormat="1" ht="22.8" customHeight="1">
      <c r="B579" s="171"/>
      <c r="C579" s="172"/>
      <c r="D579" s="173" t="s">
        <v>76</v>
      </c>
      <c r="E579" s="185" t="s">
        <v>817</v>
      </c>
      <c r="F579" s="185" t="s">
        <v>818</v>
      </c>
      <c r="G579" s="172"/>
      <c r="H579" s="172"/>
      <c r="I579" s="175"/>
      <c r="J579" s="186">
        <f>BK579</f>
        <v>0</v>
      </c>
      <c r="K579" s="172"/>
      <c r="L579" s="177"/>
      <c r="M579" s="178"/>
      <c r="N579" s="179"/>
      <c r="O579" s="179"/>
      <c r="P579" s="180">
        <f>P580</f>
        <v>0</v>
      </c>
      <c r="Q579" s="179"/>
      <c r="R579" s="180">
        <f>R580</f>
        <v>0</v>
      </c>
      <c r="S579" s="179"/>
      <c r="T579" s="181">
        <f>T580</f>
        <v>0</v>
      </c>
      <c r="AR579" s="182" t="s">
        <v>85</v>
      </c>
      <c r="AT579" s="183" t="s">
        <v>76</v>
      </c>
      <c r="AU579" s="183" t="s">
        <v>85</v>
      </c>
      <c r="AY579" s="182" t="s">
        <v>157</v>
      </c>
      <c r="BK579" s="184">
        <f>BK580</f>
        <v>0</v>
      </c>
    </row>
    <row r="580" spans="1:65" s="2" customFormat="1" ht="62.75" customHeight="1">
      <c r="A580" s="34"/>
      <c r="B580" s="35"/>
      <c r="C580" s="187" t="s">
        <v>819</v>
      </c>
      <c r="D580" s="187" t="s">
        <v>159</v>
      </c>
      <c r="E580" s="188" t="s">
        <v>820</v>
      </c>
      <c r="F580" s="189" t="s">
        <v>821</v>
      </c>
      <c r="G580" s="190" t="s">
        <v>218</v>
      </c>
      <c r="H580" s="191">
        <v>1345.789</v>
      </c>
      <c r="I580" s="192"/>
      <c r="J580" s="193">
        <f>ROUND(I580*H580,2)</f>
        <v>0</v>
      </c>
      <c r="K580" s="194"/>
      <c r="L580" s="39"/>
      <c r="M580" s="195" t="s">
        <v>1</v>
      </c>
      <c r="N580" s="196" t="s">
        <v>42</v>
      </c>
      <c r="O580" s="71"/>
      <c r="P580" s="197">
        <f>O580*H580</f>
        <v>0</v>
      </c>
      <c r="Q580" s="197">
        <v>0</v>
      </c>
      <c r="R580" s="197">
        <f>Q580*H580</f>
        <v>0</v>
      </c>
      <c r="S580" s="197">
        <v>0</v>
      </c>
      <c r="T580" s="198">
        <f>S580*H580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R580" s="199" t="s">
        <v>163</v>
      </c>
      <c r="AT580" s="199" t="s">
        <v>159</v>
      </c>
      <c r="AU580" s="199" t="s">
        <v>87</v>
      </c>
      <c r="AY580" s="17" t="s">
        <v>157</v>
      </c>
      <c r="BE580" s="200">
        <f>IF(N580="základní",J580,0)</f>
        <v>0</v>
      </c>
      <c r="BF580" s="200">
        <f>IF(N580="snížená",J580,0)</f>
        <v>0</v>
      </c>
      <c r="BG580" s="200">
        <f>IF(N580="zákl. přenesená",J580,0)</f>
        <v>0</v>
      </c>
      <c r="BH580" s="200">
        <f>IF(N580="sníž. přenesená",J580,0)</f>
        <v>0</v>
      </c>
      <c r="BI580" s="200">
        <f>IF(N580="nulová",J580,0)</f>
        <v>0</v>
      </c>
      <c r="BJ580" s="17" t="s">
        <v>85</v>
      </c>
      <c r="BK580" s="200">
        <f>ROUND(I580*H580,2)</f>
        <v>0</v>
      </c>
      <c r="BL580" s="17" t="s">
        <v>163</v>
      </c>
      <c r="BM580" s="199" t="s">
        <v>822</v>
      </c>
    </row>
    <row r="581" spans="1:65" s="12" customFormat="1" ht="25.9" customHeight="1">
      <c r="B581" s="171"/>
      <c r="C581" s="172"/>
      <c r="D581" s="173" t="s">
        <v>76</v>
      </c>
      <c r="E581" s="174" t="s">
        <v>823</v>
      </c>
      <c r="F581" s="174" t="s">
        <v>824</v>
      </c>
      <c r="G581" s="172"/>
      <c r="H581" s="172"/>
      <c r="I581" s="175"/>
      <c r="J581" s="176">
        <f>BK581</f>
        <v>0</v>
      </c>
      <c r="K581" s="172"/>
      <c r="L581" s="177"/>
      <c r="M581" s="178"/>
      <c r="N581" s="179"/>
      <c r="O581" s="179"/>
      <c r="P581" s="180">
        <f>P582+P615+P652+P705+P718+P721+P757+P795+P810+P838+P854+P904+P930+P950+P975+P982</f>
        <v>0</v>
      </c>
      <c r="Q581" s="179"/>
      <c r="R581" s="180">
        <f>R582+R615+R652+R705+R718+R721+R757+R795+R810+R838+R854+R904+R930+R950+R975+R982</f>
        <v>62.32106860999999</v>
      </c>
      <c r="S581" s="179"/>
      <c r="T581" s="181">
        <f>T582+T615+T652+T705+T718+T721+T757+T795+T810+T838+T854+T904+T930+T950+T975+T982</f>
        <v>0</v>
      </c>
      <c r="AR581" s="182" t="s">
        <v>87</v>
      </c>
      <c r="AT581" s="183" t="s">
        <v>76</v>
      </c>
      <c r="AU581" s="183" t="s">
        <v>77</v>
      </c>
      <c r="AY581" s="182" t="s">
        <v>157</v>
      </c>
      <c r="BK581" s="184">
        <f>BK582+BK615+BK652+BK705+BK718+BK721+BK757+BK795+BK810+BK838+BK854+BK904+BK930+BK950+BK975+BK982</f>
        <v>0</v>
      </c>
    </row>
    <row r="582" spans="1:65" s="12" customFormat="1" ht="22.8" customHeight="1">
      <c r="B582" s="171"/>
      <c r="C582" s="172"/>
      <c r="D582" s="173" t="s">
        <v>76</v>
      </c>
      <c r="E582" s="185" t="s">
        <v>825</v>
      </c>
      <c r="F582" s="185" t="s">
        <v>826</v>
      </c>
      <c r="G582" s="172"/>
      <c r="H582" s="172"/>
      <c r="I582" s="175"/>
      <c r="J582" s="186">
        <f>BK582</f>
        <v>0</v>
      </c>
      <c r="K582" s="172"/>
      <c r="L582" s="177"/>
      <c r="M582" s="178"/>
      <c r="N582" s="179"/>
      <c r="O582" s="179"/>
      <c r="P582" s="180">
        <f>SUM(P583:P614)</f>
        <v>0</v>
      </c>
      <c r="Q582" s="179"/>
      <c r="R582" s="180">
        <f>SUM(R583:R614)</f>
        <v>9.5054461999999997</v>
      </c>
      <c r="S582" s="179"/>
      <c r="T582" s="181">
        <f>SUM(T583:T614)</f>
        <v>0</v>
      </c>
      <c r="AR582" s="182" t="s">
        <v>87</v>
      </c>
      <c r="AT582" s="183" t="s">
        <v>76</v>
      </c>
      <c r="AU582" s="183" t="s">
        <v>85</v>
      </c>
      <c r="AY582" s="182" t="s">
        <v>157</v>
      </c>
      <c r="BK582" s="184">
        <f>SUM(BK583:BK614)</f>
        <v>0</v>
      </c>
    </row>
    <row r="583" spans="1:65" s="2" customFormat="1" ht="37.799999999999997" customHeight="1">
      <c r="A583" s="34"/>
      <c r="B583" s="35"/>
      <c r="C583" s="187" t="s">
        <v>827</v>
      </c>
      <c r="D583" s="187" t="s">
        <v>159</v>
      </c>
      <c r="E583" s="188" t="s">
        <v>828</v>
      </c>
      <c r="F583" s="189" t="s">
        <v>829</v>
      </c>
      <c r="G583" s="190" t="s">
        <v>171</v>
      </c>
      <c r="H583" s="191">
        <v>486.42</v>
      </c>
      <c r="I583" s="192"/>
      <c r="J583" s="193">
        <f>ROUND(I583*H583,2)</f>
        <v>0</v>
      </c>
      <c r="K583" s="194"/>
      <c r="L583" s="39"/>
      <c r="M583" s="195" t="s">
        <v>1</v>
      </c>
      <c r="N583" s="196" t="s">
        <v>42</v>
      </c>
      <c r="O583" s="71"/>
      <c r="P583" s="197">
        <f>O583*H583</f>
        <v>0</v>
      </c>
      <c r="Q583" s="197">
        <v>0</v>
      </c>
      <c r="R583" s="197">
        <f>Q583*H583</f>
        <v>0</v>
      </c>
      <c r="S583" s="197">
        <v>0</v>
      </c>
      <c r="T583" s="198">
        <f>S583*H583</f>
        <v>0</v>
      </c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R583" s="199" t="s">
        <v>252</v>
      </c>
      <c r="AT583" s="199" t="s">
        <v>159</v>
      </c>
      <c r="AU583" s="199" t="s">
        <v>87</v>
      </c>
      <c r="AY583" s="17" t="s">
        <v>157</v>
      </c>
      <c r="BE583" s="200">
        <f>IF(N583="základní",J583,0)</f>
        <v>0</v>
      </c>
      <c r="BF583" s="200">
        <f>IF(N583="snížená",J583,0)</f>
        <v>0</v>
      </c>
      <c r="BG583" s="200">
        <f>IF(N583="zákl. přenesená",J583,0)</f>
        <v>0</v>
      </c>
      <c r="BH583" s="200">
        <f>IF(N583="sníž. přenesená",J583,0)</f>
        <v>0</v>
      </c>
      <c r="BI583" s="200">
        <f>IF(N583="nulová",J583,0)</f>
        <v>0</v>
      </c>
      <c r="BJ583" s="17" t="s">
        <v>85</v>
      </c>
      <c r="BK583" s="200">
        <f>ROUND(I583*H583,2)</f>
        <v>0</v>
      </c>
      <c r="BL583" s="17" t="s">
        <v>252</v>
      </c>
      <c r="BM583" s="199" t="s">
        <v>830</v>
      </c>
    </row>
    <row r="584" spans="1:65" s="15" customFormat="1" ht="10.15">
      <c r="B584" s="224"/>
      <c r="C584" s="225"/>
      <c r="D584" s="203" t="s">
        <v>173</v>
      </c>
      <c r="E584" s="226" t="s">
        <v>1</v>
      </c>
      <c r="F584" s="227" t="s">
        <v>241</v>
      </c>
      <c r="G584" s="225"/>
      <c r="H584" s="226" t="s">
        <v>1</v>
      </c>
      <c r="I584" s="228"/>
      <c r="J584" s="225"/>
      <c r="K584" s="225"/>
      <c r="L584" s="229"/>
      <c r="M584" s="230"/>
      <c r="N584" s="231"/>
      <c r="O584" s="231"/>
      <c r="P584" s="231"/>
      <c r="Q584" s="231"/>
      <c r="R584" s="231"/>
      <c r="S584" s="231"/>
      <c r="T584" s="232"/>
      <c r="AT584" s="233" t="s">
        <v>173</v>
      </c>
      <c r="AU584" s="233" t="s">
        <v>87</v>
      </c>
      <c r="AV584" s="15" t="s">
        <v>85</v>
      </c>
      <c r="AW584" s="15" t="s">
        <v>34</v>
      </c>
      <c r="AX584" s="15" t="s">
        <v>77</v>
      </c>
      <c r="AY584" s="233" t="s">
        <v>157</v>
      </c>
    </row>
    <row r="585" spans="1:65" s="13" customFormat="1" ht="10.15">
      <c r="B585" s="201"/>
      <c r="C585" s="202"/>
      <c r="D585" s="203" t="s">
        <v>173</v>
      </c>
      <c r="E585" s="204" t="s">
        <v>1</v>
      </c>
      <c r="F585" s="205" t="s">
        <v>242</v>
      </c>
      <c r="G585" s="202"/>
      <c r="H585" s="206">
        <v>160.38</v>
      </c>
      <c r="I585" s="207"/>
      <c r="J585" s="202"/>
      <c r="K585" s="202"/>
      <c r="L585" s="208"/>
      <c r="M585" s="209"/>
      <c r="N585" s="210"/>
      <c r="O585" s="210"/>
      <c r="P585" s="210"/>
      <c r="Q585" s="210"/>
      <c r="R585" s="210"/>
      <c r="S585" s="210"/>
      <c r="T585" s="211"/>
      <c r="AT585" s="212" t="s">
        <v>173</v>
      </c>
      <c r="AU585" s="212" t="s">
        <v>87</v>
      </c>
      <c r="AV585" s="13" t="s">
        <v>87</v>
      </c>
      <c r="AW585" s="13" t="s">
        <v>34</v>
      </c>
      <c r="AX585" s="13" t="s">
        <v>77</v>
      </c>
      <c r="AY585" s="212" t="s">
        <v>157</v>
      </c>
    </row>
    <row r="586" spans="1:65" s="15" customFormat="1" ht="10.15">
      <c r="B586" s="224"/>
      <c r="C586" s="225"/>
      <c r="D586" s="203" t="s">
        <v>173</v>
      </c>
      <c r="E586" s="226" t="s">
        <v>1</v>
      </c>
      <c r="F586" s="227" t="s">
        <v>243</v>
      </c>
      <c r="G586" s="225"/>
      <c r="H586" s="226" t="s">
        <v>1</v>
      </c>
      <c r="I586" s="228"/>
      <c r="J586" s="225"/>
      <c r="K586" s="225"/>
      <c r="L586" s="229"/>
      <c r="M586" s="230"/>
      <c r="N586" s="231"/>
      <c r="O586" s="231"/>
      <c r="P586" s="231"/>
      <c r="Q586" s="231"/>
      <c r="R586" s="231"/>
      <c r="S586" s="231"/>
      <c r="T586" s="232"/>
      <c r="AT586" s="233" t="s">
        <v>173</v>
      </c>
      <c r="AU586" s="233" t="s">
        <v>87</v>
      </c>
      <c r="AV586" s="15" t="s">
        <v>85</v>
      </c>
      <c r="AW586" s="15" t="s">
        <v>34</v>
      </c>
      <c r="AX586" s="15" t="s">
        <v>77</v>
      </c>
      <c r="AY586" s="233" t="s">
        <v>157</v>
      </c>
    </row>
    <row r="587" spans="1:65" s="13" customFormat="1" ht="10.15">
      <c r="B587" s="201"/>
      <c r="C587" s="202"/>
      <c r="D587" s="203" t="s">
        <v>173</v>
      </c>
      <c r="E587" s="204" t="s">
        <v>1</v>
      </c>
      <c r="F587" s="205" t="s">
        <v>244</v>
      </c>
      <c r="G587" s="202"/>
      <c r="H587" s="206">
        <v>326.04000000000002</v>
      </c>
      <c r="I587" s="207"/>
      <c r="J587" s="202"/>
      <c r="K587" s="202"/>
      <c r="L587" s="208"/>
      <c r="M587" s="209"/>
      <c r="N587" s="210"/>
      <c r="O587" s="210"/>
      <c r="P587" s="210"/>
      <c r="Q587" s="210"/>
      <c r="R587" s="210"/>
      <c r="S587" s="210"/>
      <c r="T587" s="211"/>
      <c r="AT587" s="212" t="s">
        <v>173</v>
      </c>
      <c r="AU587" s="212" t="s">
        <v>87</v>
      </c>
      <c r="AV587" s="13" t="s">
        <v>87</v>
      </c>
      <c r="AW587" s="13" t="s">
        <v>34</v>
      </c>
      <c r="AX587" s="13" t="s">
        <v>77</v>
      </c>
      <c r="AY587" s="212" t="s">
        <v>157</v>
      </c>
    </row>
    <row r="588" spans="1:65" s="14" customFormat="1" ht="10.15">
      <c r="B588" s="213"/>
      <c r="C588" s="214"/>
      <c r="D588" s="203" t="s">
        <v>173</v>
      </c>
      <c r="E588" s="215" t="s">
        <v>1</v>
      </c>
      <c r="F588" s="216" t="s">
        <v>178</v>
      </c>
      <c r="G588" s="214"/>
      <c r="H588" s="217">
        <v>486.42</v>
      </c>
      <c r="I588" s="218"/>
      <c r="J588" s="214"/>
      <c r="K588" s="214"/>
      <c r="L588" s="219"/>
      <c r="M588" s="220"/>
      <c r="N588" s="221"/>
      <c r="O588" s="221"/>
      <c r="P588" s="221"/>
      <c r="Q588" s="221"/>
      <c r="R588" s="221"/>
      <c r="S588" s="221"/>
      <c r="T588" s="222"/>
      <c r="AT588" s="223" t="s">
        <v>173</v>
      </c>
      <c r="AU588" s="223" t="s">
        <v>87</v>
      </c>
      <c r="AV588" s="14" t="s">
        <v>163</v>
      </c>
      <c r="AW588" s="14" t="s">
        <v>4</v>
      </c>
      <c r="AX588" s="14" t="s">
        <v>85</v>
      </c>
      <c r="AY588" s="223" t="s">
        <v>157</v>
      </c>
    </row>
    <row r="589" spans="1:65" s="2" customFormat="1" ht="16.5" customHeight="1">
      <c r="A589" s="34"/>
      <c r="B589" s="35"/>
      <c r="C589" s="234" t="s">
        <v>831</v>
      </c>
      <c r="D589" s="234" t="s">
        <v>334</v>
      </c>
      <c r="E589" s="235" t="s">
        <v>832</v>
      </c>
      <c r="F589" s="236" t="s">
        <v>833</v>
      </c>
      <c r="G589" s="237" t="s">
        <v>218</v>
      </c>
      <c r="H589" s="238">
        <v>0.19</v>
      </c>
      <c r="I589" s="239"/>
      <c r="J589" s="240">
        <f>ROUND(I589*H589,2)</f>
        <v>0</v>
      </c>
      <c r="K589" s="241"/>
      <c r="L589" s="242"/>
      <c r="M589" s="243" t="s">
        <v>1</v>
      </c>
      <c r="N589" s="244" t="s">
        <v>42</v>
      </c>
      <c r="O589" s="71"/>
      <c r="P589" s="197">
        <f>O589*H589</f>
        <v>0</v>
      </c>
      <c r="Q589" s="197">
        <v>1</v>
      </c>
      <c r="R589" s="197">
        <f>Q589*H589</f>
        <v>0.19</v>
      </c>
      <c r="S589" s="197">
        <v>0</v>
      </c>
      <c r="T589" s="198">
        <f>S589*H589</f>
        <v>0</v>
      </c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R589" s="199" t="s">
        <v>328</v>
      </c>
      <c r="AT589" s="199" t="s">
        <v>334</v>
      </c>
      <c r="AU589" s="199" t="s">
        <v>87</v>
      </c>
      <c r="AY589" s="17" t="s">
        <v>157</v>
      </c>
      <c r="BE589" s="200">
        <f>IF(N589="základní",J589,0)</f>
        <v>0</v>
      </c>
      <c r="BF589" s="200">
        <f>IF(N589="snížená",J589,0)</f>
        <v>0</v>
      </c>
      <c r="BG589" s="200">
        <f>IF(N589="zákl. přenesená",J589,0)</f>
        <v>0</v>
      </c>
      <c r="BH589" s="200">
        <f>IF(N589="sníž. přenesená",J589,0)</f>
        <v>0</v>
      </c>
      <c r="BI589" s="200">
        <f>IF(N589="nulová",J589,0)</f>
        <v>0</v>
      </c>
      <c r="BJ589" s="17" t="s">
        <v>85</v>
      </c>
      <c r="BK589" s="200">
        <f>ROUND(I589*H589,2)</f>
        <v>0</v>
      </c>
      <c r="BL589" s="17" t="s">
        <v>252</v>
      </c>
      <c r="BM589" s="199" t="s">
        <v>834</v>
      </c>
    </row>
    <row r="590" spans="1:65" s="13" customFormat="1" ht="10.15">
      <c r="B590" s="201"/>
      <c r="C590" s="202"/>
      <c r="D590" s="203" t="s">
        <v>173</v>
      </c>
      <c r="E590" s="204" t="s">
        <v>1</v>
      </c>
      <c r="F590" s="205" t="s">
        <v>835</v>
      </c>
      <c r="G590" s="202"/>
      <c r="H590" s="206">
        <v>0.19</v>
      </c>
      <c r="I590" s="207"/>
      <c r="J590" s="202"/>
      <c r="K590" s="202"/>
      <c r="L590" s="208"/>
      <c r="M590" s="209"/>
      <c r="N590" s="210"/>
      <c r="O590" s="210"/>
      <c r="P590" s="210"/>
      <c r="Q590" s="210"/>
      <c r="R590" s="210"/>
      <c r="S590" s="210"/>
      <c r="T590" s="211"/>
      <c r="AT590" s="212" t="s">
        <v>173</v>
      </c>
      <c r="AU590" s="212" t="s">
        <v>87</v>
      </c>
      <c r="AV590" s="13" t="s">
        <v>87</v>
      </c>
      <c r="AW590" s="13" t="s">
        <v>34</v>
      </c>
      <c r="AX590" s="13" t="s">
        <v>85</v>
      </c>
      <c r="AY590" s="212" t="s">
        <v>157</v>
      </c>
    </row>
    <row r="591" spans="1:65" s="2" customFormat="1" ht="37.799999999999997" customHeight="1">
      <c r="A591" s="34"/>
      <c r="B591" s="35"/>
      <c r="C591" s="187" t="s">
        <v>836</v>
      </c>
      <c r="D591" s="187" t="s">
        <v>159</v>
      </c>
      <c r="E591" s="188" t="s">
        <v>837</v>
      </c>
      <c r="F591" s="189" t="s">
        <v>838</v>
      </c>
      <c r="G591" s="190" t="s">
        <v>171</v>
      </c>
      <c r="H591" s="191">
        <v>284.3</v>
      </c>
      <c r="I591" s="192"/>
      <c r="J591" s="193">
        <f>ROUND(I591*H591,2)</f>
        <v>0</v>
      </c>
      <c r="K591" s="194"/>
      <c r="L591" s="39"/>
      <c r="M591" s="195" t="s">
        <v>1</v>
      </c>
      <c r="N591" s="196" t="s">
        <v>42</v>
      </c>
      <c r="O591" s="71"/>
      <c r="P591" s="197">
        <f>O591*H591</f>
        <v>0</v>
      </c>
      <c r="Q591" s="197">
        <v>0</v>
      </c>
      <c r="R591" s="197">
        <f>Q591*H591</f>
        <v>0</v>
      </c>
      <c r="S591" s="197">
        <v>0</v>
      </c>
      <c r="T591" s="198">
        <f>S591*H591</f>
        <v>0</v>
      </c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R591" s="199" t="s">
        <v>252</v>
      </c>
      <c r="AT591" s="199" t="s">
        <v>159</v>
      </c>
      <c r="AU591" s="199" t="s">
        <v>87</v>
      </c>
      <c r="AY591" s="17" t="s">
        <v>157</v>
      </c>
      <c r="BE591" s="200">
        <f>IF(N591="základní",J591,0)</f>
        <v>0</v>
      </c>
      <c r="BF591" s="200">
        <f>IF(N591="snížená",J591,0)</f>
        <v>0</v>
      </c>
      <c r="BG591" s="200">
        <f>IF(N591="zákl. přenesená",J591,0)</f>
        <v>0</v>
      </c>
      <c r="BH591" s="200">
        <f>IF(N591="sníž. přenesená",J591,0)</f>
        <v>0</v>
      </c>
      <c r="BI591" s="200">
        <f>IF(N591="nulová",J591,0)</f>
        <v>0</v>
      </c>
      <c r="BJ591" s="17" t="s">
        <v>85</v>
      </c>
      <c r="BK591" s="200">
        <f>ROUND(I591*H591,2)</f>
        <v>0</v>
      </c>
      <c r="BL591" s="17" t="s">
        <v>252</v>
      </c>
      <c r="BM591" s="199" t="s">
        <v>839</v>
      </c>
    </row>
    <row r="592" spans="1:65" s="13" customFormat="1" ht="10.15">
      <c r="B592" s="201"/>
      <c r="C592" s="202"/>
      <c r="D592" s="203" t="s">
        <v>173</v>
      </c>
      <c r="E592" s="204" t="s">
        <v>1</v>
      </c>
      <c r="F592" s="205" t="s">
        <v>840</v>
      </c>
      <c r="G592" s="202"/>
      <c r="H592" s="206">
        <v>284.3</v>
      </c>
      <c r="I592" s="207"/>
      <c r="J592" s="202"/>
      <c r="K592" s="202"/>
      <c r="L592" s="208"/>
      <c r="M592" s="209"/>
      <c r="N592" s="210"/>
      <c r="O592" s="210"/>
      <c r="P592" s="210"/>
      <c r="Q592" s="210"/>
      <c r="R592" s="210"/>
      <c r="S592" s="210"/>
      <c r="T592" s="211"/>
      <c r="AT592" s="212" t="s">
        <v>173</v>
      </c>
      <c r="AU592" s="212" t="s">
        <v>87</v>
      </c>
      <c r="AV592" s="13" t="s">
        <v>87</v>
      </c>
      <c r="AW592" s="13" t="s">
        <v>34</v>
      </c>
      <c r="AX592" s="13" t="s">
        <v>77</v>
      </c>
      <c r="AY592" s="212" t="s">
        <v>157</v>
      </c>
    </row>
    <row r="593" spans="1:65" s="14" customFormat="1" ht="10.15">
      <c r="B593" s="213"/>
      <c r="C593" s="214"/>
      <c r="D593" s="203" t="s">
        <v>173</v>
      </c>
      <c r="E593" s="215" t="s">
        <v>1</v>
      </c>
      <c r="F593" s="216" t="s">
        <v>178</v>
      </c>
      <c r="G593" s="214"/>
      <c r="H593" s="217">
        <v>284.3</v>
      </c>
      <c r="I593" s="218"/>
      <c r="J593" s="214"/>
      <c r="K593" s="214"/>
      <c r="L593" s="219"/>
      <c r="M593" s="220"/>
      <c r="N593" s="221"/>
      <c r="O593" s="221"/>
      <c r="P593" s="221"/>
      <c r="Q593" s="221"/>
      <c r="R593" s="221"/>
      <c r="S593" s="221"/>
      <c r="T593" s="222"/>
      <c r="AT593" s="223" t="s">
        <v>173</v>
      </c>
      <c r="AU593" s="223" t="s">
        <v>87</v>
      </c>
      <c r="AV593" s="14" t="s">
        <v>163</v>
      </c>
      <c r="AW593" s="14" t="s">
        <v>4</v>
      </c>
      <c r="AX593" s="14" t="s">
        <v>85</v>
      </c>
      <c r="AY593" s="223" t="s">
        <v>157</v>
      </c>
    </row>
    <row r="594" spans="1:65" s="2" customFormat="1" ht="16.5" customHeight="1">
      <c r="A594" s="34"/>
      <c r="B594" s="35"/>
      <c r="C594" s="234" t="s">
        <v>841</v>
      </c>
      <c r="D594" s="234" t="s">
        <v>334</v>
      </c>
      <c r="E594" s="235" t="s">
        <v>832</v>
      </c>
      <c r="F594" s="236" t="s">
        <v>833</v>
      </c>
      <c r="G594" s="237" t="s">
        <v>218</v>
      </c>
      <c r="H594" s="238">
        <v>0.11700000000000001</v>
      </c>
      <c r="I594" s="239"/>
      <c r="J594" s="240">
        <f>ROUND(I594*H594,2)</f>
        <v>0</v>
      </c>
      <c r="K594" s="241"/>
      <c r="L594" s="242"/>
      <c r="M594" s="243" t="s">
        <v>1</v>
      </c>
      <c r="N594" s="244" t="s">
        <v>42</v>
      </c>
      <c r="O594" s="71"/>
      <c r="P594" s="197">
        <f>O594*H594</f>
        <v>0</v>
      </c>
      <c r="Q594" s="197">
        <v>1</v>
      </c>
      <c r="R594" s="197">
        <f>Q594*H594</f>
        <v>0.11700000000000001</v>
      </c>
      <c r="S594" s="197">
        <v>0</v>
      </c>
      <c r="T594" s="198">
        <f>S594*H594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R594" s="199" t="s">
        <v>328</v>
      </c>
      <c r="AT594" s="199" t="s">
        <v>334</v>
      </c>
      <c r="AU594" s="199" t="s">
        <v>87</v>
      </c>
      <c r="AY594" s="17" t="s">
        <v>157</v>
      </c>
      <c r="BE594" s="200">
        <f>IF(N594="základní",J594,0)</f>
        <v>0</v>
      </c>
      <c r="BF594" s="200">
        <f>IF(N594="snížená",J594,0)</f>
        <v>0</v>
      </c>
      <c r="BG594" s="200">
        <f>IF(N594="zákl. přenesená",J594,0)</f>
        <v>0</v>
      </c>
      <c r="BH594" s="200">
        <f>IF(N594="sníž. přenesená",J594,0)</f>
        <v>0</v>
      </c>
      <c r="BI594" s="200">
        <f>IF(N594="nulová",J594,0)</f>
        <v>0</v>
      </c>
      <c r="BJ594" s="17" t="s">
        <v>85</v>
      </c>
      <c r="BK594" s="200">
        <f>ROUND(I594*H594,2)</f>
        <v>0</v>
      </c>
      <c r="BL594" s="17" t="s">
        <v>252</v>
      </c>
      <c r="BM594" s="199" t="s">
        <v>842</v>
      </c>
    </row>
    <row r="595" spans="1:65" s="13" customFormat="1" ht="10.15">
      <c r="B595" s="201"/>
      <c r="C595" s="202"/>
      <c r="D595" s="203" t="s">
        <v>173</v>
      </c>
      <c r="E595" s="204" t="s">
        <v>1</v>
      </c>
      <c r="F595" s="205" t="s">
        <v>843</v>
      </c>
      <c r="G595" s="202"/>
      <c r="H595" s="206">
        <v>0.11700000000000001</v>
      </c>
      <c r="I595" s="207"/>
      <c r="J595" s="202"/>
      <c r="K595" s="202"/>
      <c r="L595" s="208"/>
      <c r="M595" s="209"/>
      <c r="N595" s="210"/>
      <c r="O595" s="210"/>
      <c r="P595" s="210"/>
      <c r="Q595" s="210"/>
      <c r="R595" s="210"/>
      <c r="S595" s="210"/>
      <c r="T595" s="211"/>
      <c r="AT595" s="212" t="s">
        <v>173</v>
      </c>
      <c r="AU595" s="212" t="s">
        <v>87</v>
      </c>
      <c r="AV595" s="13" t="s">
        <v>87</v>
      </c>
      <c r="AW595" s="13" t="s">
        <v>34</v>
      </c>
      <c r="AX595" s="13" t="s">
        <v>85</v>
      </c>
      <c r="AY595" s="212" t="s">
        <v>157</v>
      </c>
    </row>
    <row r="596" spans="1:65" s="2" customFormat="1" ht="24.2" customHeight="1">
      <c r="A596" s="34"/>
      <c r="B596" s="35"/>
      <c r="C596" s="187" t="s">
        <v>844</v>
      </c>
      <c r="D596" s="187" t="s">
        <v>159</v>
      </c>
      <c r="E596" s="188" t="s">
        <v>845</v>
      </c>
      <c r="F596" s="189" t="s">
        <v>846</v>
      </c>
      <c r="G596" s="190" t="s">
        <v>171</v>
      </c>
      <c r="H596" s="191">
        <v>486.42</v>
      </c>
      <c r="I596" s="192"/>
      <c r="J596" s="193">
        <f>ROUND(I596*H596,2)</f>
        <v>0</v>
      </c>
      <c r="K596" s="194"/>
      <c r="L596" s="39"/>
      <c r="M596" s="195" t="s">
        <v>1</v>
      </c>
      <c r="N596" s="196" t="s">
        <v>42</v>
      </c>
      <c r="O596" s="71"/>
      <c r="P596" s="197">
        <f>O596*H596</f>
        <v>0</v>
      </c>
      <c r="Q596" s="197">
        <v>4.0000000000000002E-4</v>
      </c>
      <c r="R596" s="197">
        <f>Q596*H596</f>
        <v>0.19456800000000002</v>
      </c>
      <c r="S596" s="197">
        <v>0</v>
      </c>
      <c r="T596" s="198">
        <f>S596*H596</f>
        <v>0</v>
      </c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R596" s="199" t="s">
        <v>252</v>
      </c>
      <c r="AT596" s="199" t="s">
        <v>159</v>
      </c>
      <c r="AU596" s="199" t="s">
        <v>87</v>
      </c>
      <c r="AY596" s="17" t="s">
        <v>157</v>
      </c>
      <c r="BE596" s="200">
        <f>IF(N596="základní",J596,0)</f>
        <v>0</v>
      </c>
      <c r="BF596" s="200">
        <f>IF(N596="snížená",J596,0)</f>
        <v>0</v>
      </c>
      <c r="BG596" s="200">
        <f>IF(N596="zákl. přenesená",J596,0)</f>
        <v>0</v>
      </c>
      <c r="BH596" s="200">
        <f>IF(N596="sníž. přenesená",J596,0)</f>
        <v>0</v>
      </c>
      <c r="BI596" s="200">
        <f>IF(N596="nulová",J596,0)</f>
        <v>0</v>
      </c>
      <c r="BJ596" s="17" t="s">
        <v>85</v>
      </c>
      <c r="BK596" s="200">
        <f>ROUND(I596*H596,2)</f>
        <v>0</v>
      </c>
      <c r="BL596" s="17" t="s">
        <v>252</v>
      </c>
      <c r="BM596" s="199" t="s">
        <v>847</v>
      </c>
    </row>
    <row r="597" spans="1:65" s="15" customFormat="1" ht="10.15">
      <c r="B597" s="224"/>
      <c r="C597" s="225"/>
      <c r="D597" s="203" t="s">
        <v>173</v>
      </c>
      <c r="E597" s="226" t="s">
        <v>1</v>
      </c>
      <c r="F597" s="227" t="s">
        <v>241</v>
      </c>
      <c r="G597" s="225"/>
      <c r="H597" s="226" t="s">
        <v>1</v>
      </c>
      <c r="I597" s="228"/>
      <c r="J597" s="225"/>
      <c r="K597" s="225"/>
      <c r="L597" s="229"/>
      <c r="M597" s="230"/>
      <c r="N597" s="231"/>
      <c r="O597" s="231"/>
      <c r="P597" s="231"/>
      <c r="Q597" s="231"/>
      <c r="R597" s="231"/>
      <c r="S597" s="231"/>
      <c r="T597" s="232"/>
      <c r="AT597" s="233" t="s">
        <v>173</v>
      </c>
      <c r="AU597" s="233" t="s">
        <v>87</v>
      </c>
      <c r="AV597" s="15" t="s">
        <v>85</v>
      </c>
      <c r="AW597" s="15" t="s">
        <v>34</v>
      </c>
      <c r="AX597" s="15" t="s">
        <v>77</v>
      </c>
      <c r="AY597" s="233" t="s">
        <v>157</v>
      </c>
    </row>
    <row r="598" spans="1:65" s="13" customFormat="1" ht="10.15">
      <c r="B598" s="201"/>
      <c r="C598" s="202"/>
      <c r="D598" s="203" t="s">
        <v>173</v>
      </c>
      <c r="E598" s="204" t="s">
        <v>1</v>
      </c>
      <c r="F598" s="205" t="s">
        <v>242</v>
      </c>
      <c r="G598" s="202"/>
      <c r="H598" s="206">
        <v>160.38</v>
      </c>
      <c r="I598" s="207"/>
      <c r="J598" s="202"/>
      <c r="K598" s="202"/>
      <c r="L598" s="208"/>
      <c r="M598" s="209"/>
      <c r="N598" s="210"/>
      <c r="O598" s="210"/>
      <c r="P598" s="210"/>
      <c r="Q598" s="210"/>
      <c r="R598" s="210"/>
      <c r="S598" s="210"/>
      <c r="T598" s="211"/>
      <c r="AT598" s="212" t="s">
        <v>173</v>
      </c>
      <c r="AU598" s="212" t="s">
        <v>87</v>
      </c>
      <c r="AV598" s="13" t="s">
        <v>87</v>
      </c>
      <c r="AW598" s="13" t="s">
        <v>34</v>
      </c>
      <c r="AX598" s="13" t="s">
        <v>77</v>
      </c>
      <c r="AY598" s="212" t="s">
        <v>157</v>
      </c>
    </row>
    <row r="599" spans="1:65" s="15" customFormat="1" ht="10.15">
      <c r="B599" s="224"/>
      <c r="C599" s="225"/>
      <c r="D599" s="203" t="s">
        <v>173</v>
      </c>
      <c r="E599" s="226" t="s">
        <v>1</v>
      </c>
      <c r="F599" s="227" t="s">
        <v>243</v>
      </c>
      <c r="G599" s="225"/>
      <c r="H599" s="226" t="s">
        <v>1</v>
      </c>
      <c r="I599" s="228"/>
      <c r="J599" s="225"/>
      <c r="K599" s="225"/>
      <c r="L599" s="229"/>
      <c r="M599" s="230"/>
      <c r="N599" s="231"/>
      <c r="O599" s="231"/>
      <c r="P599" s="231"/>
      <c r="Q599" s="231"/>
      <c r="R599" s="231"/>
      <c r="S599" s="231"/>
      <c r="T599" s="232"/>
      <c r="AT599" s="233" t="s">
        <v>173</v>
      </c>
      <c r="AU599" s="233" t="s">
        <v>87</v>
      </c>
      <c r="AV599" s="15" t="s">
        <v>85</v>
      </c>
      <c r="AW599" s="15" t="s">
        <v>34</v>
      </c>
      <c r="AX599" s="15" t="s">
        <v>77</v>
      </c>
      <c r="AY599" s="233" t="s">
        <v>157</v>
      </c>
    </row>
    <row r="600" spans="1:65" s="13" customFormat="1" ht="10.15">
      <c r="B600" s="201"/>
      <c r="C600" s="202"/>
      <c r="D600" s="203" t="s">
        <v>173</v>
      </c>
      <c r="E600" s="204" t="s">
        <v>1</v>
      </c>
      <c r="F600" s="205" t="s">
        <v>244</v>
      </c>
      <c r="G600" s="202"/>
      <c r="H600" s="206">
        <v>326.04000000000002</v>
      </c>
      <c r="I600" s="207"/>
      <c r="J600" s="202"/>
      <c r="K600" s="202"/>
      <c r="L600" s="208"/>
      <c r="M600" s="209"/>
      <c r="N600" s="210"/>
      <c r="O600" s="210"/>
      <c r="P600" s="210"/>
      <c r="Q600" s="210"/>
      <c r="R600" s="210"/>
      <c r="S600" s="210"/>
      <c r="T600" s="211"/>
      <c r="AT600" s="212" t="s">
        <v>173</v>
      </c>
      <c r="AU600" s="212" t="s">
        <v>87</v>
      </c>
      <c r="AV600" s="13" t="s">
        <v>87</v>
      </c>
      <c r="AW600" s="13" t="s">
        <v>34</v>
      </c>
      <c r="AX600" s="13" t="s">
        <v>77</v>
      </c>
      <c r="AY600" s="212" t="s">
        <v>157</v>
      </c>
    </row>
    <row r="601" spans="1:65" s="14" customFormat="1" ht="10.15">
      <c r="B601" s="213"/>
      <c r="C601" s="214"/>
      <c r="D601" s="203" t="s">
        <v>173</v>
      </c>
      <c r="E601" s="215" t="s">
        <v>1</v>
      </c>
      <c r="F601" s="216" t="s">
        <v>178</v>
      </c>
      <c r="G601" s="214"/>
      <c r="H601" s="217">
        <v>486.42</v>
      </c>
      <c r="I601" s="218"/>
      <c r="J601" s="214"/>
      <c r="K601" s="214"/>
      <c r="L601" s="219"/>
      <c r="M601" s="220"/>
      <c r="N601" s="221"/>
      <c r="O601" s="221"/>
      <c r="P601" s="221"/>
      <c r="Q601" s="221"/>
      <c r="R601" s="221"/>
      <c r="S601" s="221"/>
      <c r="T601" s="222"/>
      <c r="AT601" s="223" t="s">
        <v>173</v>
      </c>
      <c r="AU601" s="223" t="s">
        <v>87</v>
      </c>
      <c r="AV601" s="14" t="s">
        <v>163</v>
      </c>
      <c r="AW601" s="14" t="s">
        <v>4</v>
      </c>
      <c r="AX601" s="14" t="s">
        <v>85</v>
      </c>
      <c r="AY601" s="223" t="s">
        <v>157</v>
      </c>
    </row>
    <row r="602" spans="1:65" s="2" customFormat="1" ht="49.05" customHeight="1">
      <c r="A602" s="34"/>
      <c r="B602" s="35"/>
      <c r="C602" s="234" t="s">
        <v>848</v>
      </c>
      <c r="D602" s="234" t="s">
        <v>334</v>
      </c>
      <c r="E602" s="235" t="s">
        <v>849</v>
      </c>
      <c r="F602" s="236" t="s">
        <v>850</v>
      </c>
      <c r="G602" s="237" t="s">
        <v>171</v>
      </c>
      <c r="H602" s="238">
        <v>886.32799999999997</v>
      </c>
      <c r="I602" s="239"/>
      <c r="J602" s="240">
        <f>ROUND(I602*H602,2)</f>
        <v>0</v>
      </c>
      <c r="K602" s="241"/>
      <c r="L602" s="242"/>
      <c r="M602" s="243" t="s">
        <v>1</v>
      </c>
      <c r="N602" s="244" t="s">
        <v>42</v>
      </c>
      <c r="O602" s="71"/>
      <c r="P602" s="197">
        <f>O602*H602</f>
        <v>0</v>
      </c>
      <c r="Q602" s="197">
        <v>4.4999999999999997E-3</v>
      </c>
      <c r="R602" s="197">
        <f>Q602*H602</f>
        <v>3.9884759999999995</v>
      </c>
      <c r="S602" s="197">
        <v>0</v>
      </c>
      <c r="T602" s="198">
        <f>S602*H602</f>
        <v>0</v>
      </c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R602" s="199" t="s">
        <v>328</v>
      </c>
      <c r="AT602" s="199" t="s">
        <v>334</v>
      </c>
      <c r="AU602" s="199" t="s">
        <v>87</v>
      </c>
      <c r="AY602" s="17" t="s">
        <v>157</v>
      </c>
      <c r="BE602" s="200">
        <f>IF(N602="základní",J602,0)</f>
        <v>0</v>
      </c>
      <c r="BF602" s="200">
        <f>IF(N602="snížená",J602,0)</f>
        <v>0</v>
      </c>
      <c r="BG602" s="200">
        <f>IF(N602="zákl. přenesená",J602,0)</f>
        <v>0</v>
      </c>
      <c r="BH602" s="200">
        <f>IF(N602="sníž. přenesená",J602,0)</f>
        <v>0</v>
      </c>
      <c r="BI602" s="200">
        <f>IF(N602="nulová",J602,0)</f>
        <v>0</v>
      </c>
      <c r="BJ602" s="17" t="s">
        <v>85</v>
      </c>
      <c r="BK602" s="200">
        <f>ROUND(I602*H602,2)</f>
        <v>0</v>
      </c>
      <c r="BL602" s="17" t="s">
        <v>252</v>
      </c>
      <c r="BM602" s="199" t="s">
        <v>851</v>
      </c>
    </row>
    <row r="603" spans="1:65" s="13" customFormat="1" ht="10.15">
      <c r="B603" s="201"/>
      <c r="C603" s="202"/>
      <c r="D603" s="203" t="s">
        <v>173</v>
      </c>
      <c r="E603" s="204" t="s">
        <v>1</v>
      </c>
      <c r="F603" s="205" t="s">
        <v>852</v>
      </c>
      <c r="G603" s="202"/>
      <c r="H603" s="206">
        <v>886.32799999999997</v>
      </c>
      <c r="I603" s="207"/>
      <c r="J603" s="202"/>
      <c r="K603" s="202"/>
      <c r="L603" s="208"/>
      <c r="M603" s="209"/>
      <c r="N603" s="210"/>
      <c r="O603" s="210"/>
      <c r="P603" s="210"/>
      <c r="Q603" s="210"/>
      <c r="R603" s="210"/>
      <c r="S603" s="210"/>
      <c r="T603" s="211"/>
      <c r="AT603" s="212" t="s">
        <v>173</v>
      </c>
      <c r="AU603" s="212" t="s">
        <v>87</v>
      </c>
      <c r="AV603" s="13" t="s">
        <v>87</v>
      </c>
      <c r="AW603" s="13" t="s">
        <v>34</v>
      </c>
      <c r="AX603" s="13" t="s">
        <v>85</v>
      </c>
      <c r="AY603" s="212" t="s">
        <v>157</v>
      </c>
    </row>
    <row r="604" spans="1:65" s="2" customFormat="1" ht="49.05" customHeight="1">
      <c r="A604" s="34"/>
      <c r="B604" s="35"/>
      <c r="C604" s="234" t="s">
        <v>853</v>
      </c>
      <c r="D604" s="234" t="s">
        <v>334</v>
      </c>
      <c r="E604" s="235" t="s">
        <v>854</v>
      </c>
      <c r="F604" s="236" t="s">
        <v>855</v>
      </c>
      <c r="G604" s="237" t="s">
        <v>171</v>
      </c>
      <c r="H604" s="238">
        <v>886.32799999999997</v>
      </c>
      <c r="I604" s="239"/>
      <c r="J604" s="240">
        <f>ROUND(I604*H604,2)</f>
        <v>0</v>
      </c>
      <c r="K604" s="241"/>
      <c r="L604" s="242"/>
      <c r="M604" s="243" t="s">
        <v>1</v>
      </c>
      <c r="N604" s="244" t="s">
        <v>42</v>
      </c>
      <c r="O604" s="71"/>
      <c r="P604" s="197">
        <f>O604*H604</f>
        <v>0</v>
      </c>
      <c r="Q604" s="197">
        <v>5.4000000000000003E-3</v>
      </c>
      <c r="R604" s="197">
        <f>Q604*H604</f>
        <v>4.7861712000000001</v>
      </c>
      <c r="S604" s="197">
        <v>0</v>
      </c>
      <c r="T604" s="198">
        <f>S604*H604</f>
        <v>0</v>
      </c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R604" s="199" t="s">
        <v>328</v>
      </c>
      <c r="AT604" s="199" t="s">
        <v>334</v>
      </c>
      <c r="AU604" s="199" t="s">
        <v>87</v>
      </c>
      <c r="AY604" s="17" t="s">
        <v>157</v>
      </c>
      <c r="BE604" s="200">
        <f>IF(N604="základní",J604,0)</f>
        <v>0</v>
      </c>
      <c r="BF604" s="200">
        <f>IF(N604="snížená",J604,0)</f>
        <v>0</v>
      </c>
      <c r="BG604" s="200">
        <f>IF(N604="zákl. přenesená",J604,0)</f>
        <v>0</v>
      </c>
      <c r="BH604" s="200">
        <f>IF(N604="sníž. přenesená",J604,0)</f>
        <v>0</v>
      </c>
      <c r="BI604" s="200">
        <f>IF(N604="nulová",J604,0)</f>
        <v>0</v>
      </c>
      <c r="BJ604" s="17" t="s">
        <v>85</v>
      </c>
      <c r="BK604" s="200">
        <f>ROUND(I604*H604,2)</f>
        <v>0</v>
      </c>
      <c r="BL604" s="17" t="s">
        <v>252</v>
      </c>
      <c r="BM604" s="199" t="s">
        <v>856</v>
      </c>
    </row>
    <row r="605" spans="1:65" s="13" customFormat="1" ht="10.15">
      <c r="B605" s="201"/>
      <c r="C605" s="202"/>
      <c r="D605" s="203" t="s">
        <v>173</v>
      </c>
      <c r="E605" s="204" t="s">
        <v>1</v>
      </c>
      <c r="F605" s="205" t="s">
        <v>852</v>
      </c>
      <c r="G605" s="202"/>
      <c r="H605" s="206">
        <v>886.32799999999997</v>
      </c>
      <c r="I605" s="207"/>
      <c r="J605" s="202"/>
      <c r="K605" s="202"/>
      <c r="L605" s="208"/>
      <c r="M605" s="209"/>
      <c r="N605" s="210"/>
      <c r="O605" s="210"/>
      <c r="P605" s="210"/>
      <c r="Q605" s="210"/>
      <c r="R605" s="210"/>
      <c r="S605" s="210"/>
      <c r="T605" s="211"/>
      <c r="AT605" s="212" t="s">
        <v>173</v>
      </c>
      <c r="AU605" s="212" t="s">
        <v>87</v>
      </c>
      <c r="AV605" s="13" t="s">
        <v>87</v>
      </c>
      <c r="AW605" s="13" t="s">
        <v>34</v>
      </c>
      <c r="AX605" s="13" t="s">
        <v>85</v>
      </c>
      <c r="AY605" s="212" t="s">
        <v>157</v>
      </c>
    </row>
    <row r="606" spans="1:65" s="2" customFormat="1" ht="24.2" customHeight="1">
      <c r="A606" s="34"/>
      <c r="B606" s="35"/>
      <c r="C606" s="187" t="s">
        <v>857</v>
      </c>
      <c r="D606" s="187" t="s">
        <v>159</v>
      </c>
      <c r="E606" s="188" t="s">
        <v>858</v>
      </c>
      <c r="F606" s="189" t="s">
        <v>859</v>
      </c>
      <c r="G606" s="190" t="s">
        <v>171</v>
      </c>
      <c r="H606" s="191">
        <v>284.3</v>
      </c>
      <c r="I606" s="192"/>
      <c r="J606" s="193">
        <f>ROUND(I606*H606,2)</f>
        <v>0</v>
      </c>
      <c r="K606" s="194"/>
      <c r="L606" s="39"/>
      <c r="M606" s="195" t="s">
        <v>1</v>
      </c>
      <c r="N606" s="196" t="s">
        <v>42</v>
      </c>
      <c r="O606" s="71"/>
      <c r="P606" s="197">
        <f>O606*H606</f>
        <v>0</v>
      </c>
      <c r="Q606" s="197">
        <v>4.0000000000000002E-4</v>
      </c>
      <c r="R606" s="197">
        <f>Q606*H606</f>
        <v>0.11372000000000002</v>
      </c>
      <c r="S606" s="197">
        <v>0</v>
      </c>
      <c r="T606" s="198">
        <f>S606*H606</f>
        <v>0</v>
      </c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R606" s="199" t="s">
        <v>163</v>
      </c>
      <c r="AT606" s="199" t="s">
        <v>159</v>
      </c>
      <c r="AU606" s="199" t="s">
        <v>87</v>
      </c>
      <c r="AY606" s="17" t="s">
        <v>157</v>
      </c>
      <c r="BE606" s="200">
        <f>IF(N606="základní",J606,0)</f>
        <v>0</v>
      </c>
      <c r="BF606" s="200">
        <f>IF(N606="snížená",J606,0)</f>
        <v>0</v>
      </c>
      <c r="BG606" s="200">
        <f>IF(N606="zákl. přenesená",J606,0)</f>
        <v>0</v>
      </c>
      <c r="BH606" s="200">
        <f>IF(N606="sníž. přenesená",J606,0)</f>
        <v>0</v>
      </c>
      <c r="BI606" s="200">
        <f>IF(N606="nulová",J606,0)</f>
        <v>0</v>
      </c>
      <c r="BJ606" s="17" t="s">
        <v>85</v>
      </c>
      <c r="BK606" s="200">
        <f>ROUND(I606*H606,2)</f>
        <v>0</v>
      </c>
      <c r="BL606" s="17" t="s">
        <v>163</v>
      </c>
      <c r="BM606" s="199" t="s">
        <v>860</v>
      </c>
    </row>
    <row r="607" spans="1:65" s="13" customFormat="1" ht="10.15">
      <c r="B607" s="201"/>
      <c r="C607" s="202"/>
      <c r="D607" s="203" t="s">
        <v>173</v>
      </c>
      <c r="E607" s="204" t="s">
        <v>1</v>
      </c>
      <c r="F607" s="205" t="s">
        <v>861</v>
      </c>
      <c r="G607" s="202"/>
      <c r="H607" s="206">
        <v>284.3</v>
      </c>
      <c r="I607" s="207"/>
      <c r="J607" s="202"/>
      <c r="K607" s="202"/>
      <c r="L607" s="208"/>
      <c r="M607" s="209"/>
      <c r="N607" s="210"/>
      <c r="O607" s="210"/>
      <c r="P607" s="210"/>
      <c r="Q607" s="210"/>
      <c r="R607" s="210"/>
      <c r="S607" s="210"/>
      <c r="T607" s="211"/>
      <c r="AT607" s="212" t="s">
        <v>173</v>
      </c>
      <c r="AU607" s="212" t="s">
        <v>87</v>
      </c>
      <c r="AV607" s="13" t="s">
        <v>87</v>
      </c>
      <c r="AW607" s="13" t="s">
        <v>34</v>
      </c>
      <c r="AX607" s="13" t="s">
        <v>77</v>
      </c>
      <c r="AY607" s="212" t="s">
        <v>157</v>
      </c>
    </row>
    <row r="608" spans="1:65" s="14" customFormat="1" ht="10.15">
      <c r="B608" s="213"/>
      <c r="C608" s="214"/>
      <c r="D608" s="203" t="s">
        <v>173</v>
      </c>
      <c r="E608" s="215" t="s">
        <v>1</v>
      </c>
      <c r="F608" s="216" t="s">
        <v>178</v>
      </c>
      <c r="G608" s="214"/>
      <c r="H608" s="217">
        <v>284.3</v>
      </c>
      <c r="I608" s="218"/>
      <c r="J608" s="214"/>
      <c r="K608" s="214"/>
      <c r="L608" s="219"/>
      <c r="M608" s="220"/>
      <c r="N608" s="221"/>
      <c r="O608" s="221"/>
      <c r="P608" s="221"/>
      <c r="Q608" s="221"/>
      <c r="R608" s="221"/>
      <c r="S608" s="221"/>
      <c r="T608" s="222"/>
      <c r="AT608" s="223" t="s">
        <v>173</v>
      </c>
      <c r="AU608" s="223" t="s">
        <v>87</v>
      </c>
      <c r="AV608" s="14" t="s">
        <v>163</v>
      </c>
      <c r="AW608" s="14" t="s">
        <v>4</v>
      </c>
      <c r="AX608" s="14" t="s">
        <v>85</v>
      </c>
      <c r="AY608" s="223" t="s">
        <v>157</v>
      </c>
    </row>
    <row r="609" spans="1:65" s="2" customFormat="1" ht="24.2" customHeight="1">
      <c r="A609" s="34"/>
      <c r="B609" s="35"/>
      <c r="C609" s="187" t="s">
        <v>862</v>
      </c>
      <c r="D609" s="187" t="s">
        <v>159</v>
      </c>
      <c r="E609" s="188" t="s">
        <v>863</v>
      </c>
      <c r="F609" s="189" t="s">
        <v>864</v>
      </c>
      <c r="G609" s="190" t="s">
        <v>171</v>
      </c>
      <c r="H609" s="191">
        <v>284.3</v>
      </c>
      <c r="I609" s="192"/>
      <c r="J609" s="193">
        <f>ROUND(I609*H609,2)</f>
        <v>0</v>
      </c>
      <c r="K609" s="194"/>
      <c r="L609" s="39"/>
      <c r="M609" s="195" t="s">
        <v>1</v>
      </c>
      <c r="N609" s="196" t="s">
        <v>42</v>
      </c>
      <c r="O609" s="71"/>
      <c r="P609" s="197">
        <f>O609*H609</f>
        <v>0</v>
      </c>
      <c r="Q609" s="197">
        <v>4.0000000000000003E-5</v>
      </c>
      <c r="R609" s="197">
        <f>Q609*H609</f>
        <v>1.1372000000000002E-2</v>
      </c>
      <c r="S609" s="197">
        <v>0</v>
      </c>
      <c r="T609" s="198">
        <f>S609*H609</f>
        <v>0</v>
      </c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R609" s="199" t="s">
        <v>252</v>
      </c>
      <c r="AT609" s="199" t="s">
        <v>159</v>
      </c>
      <c r="AU609" s="199" t="s">
        <v>87</v>
      </c>
      <c r="AY609" s="17" t="s">
        <v>157</v>
      </c>
      <c r="BE609" s="200">
        <f>IF(N609="základní",J609,0)</f>
        <v>0</v>
      </c>
      <c r="BF609" s="200">
        <f>IF(N609="snížená",J609,0)</f>
        <v>0</v>
      </c>
      <c r="BG609" s="200">
        <f>IF(N609="zákl. přenesená",J609,0)</f>
        <v>0</v>
      </c>
      <c r="BH609" s="200">
        <f>IF(N609="sníž. přenesená",J609,0)</f>
        <v>0</v>
      </c>
      <c r="BI609" s="200">
        <f>IF(N609="nulová",J609,0)</f>
        <v>0</v>
      </c>
      <c r="BJ609" s="17" t="s">
        <v>85</v>
      </c>
      <c r="BK609" s="200">
        <f>ROUND(I609*H609,2)</f>
        <v>0</v>
      </c>
      <c r="BL609" s="17" t="s">
        <v>252</v>
      </c>
      <c r="BM609" s="199" t="s">
        <v>865</v>
      </c>
    </row>
    <row r="610" spans="1:65" s="13" customFormat="1" ht="10.15">
      <c r="B610" s="201"/>
      <c r="C610" s="202"/>
      <c r="D610" s="203" t="s">
        <v>173</v>
      </c>
      <c r="E610" s="204" t="s">
        <v>1</v>
      </c>
      <c r="F610" s="205" t="s">
        <v>840</v>
      </c>
      <c r="G610" s="202"/>
      <c r="H610" s="206">
        <v>284.3</v>
      </c>
      <c r="I610" s="207"/>
      <c r="J610" s="202"/>
      <c r="K610" s="202"/>
      <c r="L610" s="208"/>
      <c r="M610" s="209"/>
      <c r="N610" s="210"/>
      <c r="O610" s="210"/>
      <c r="P610" s="210"/>
      <c r="Q610" s="210"/>
      <c r="R610" s="210"/>
      <c r="S610" s="210"/>
      <c r="T610" s="211"/>
      <c r="AT610" s="212" t="s">
        <v>173</v>
      </c>
      <c r="AU610" s="212" t="s">
        <v>87</v>
      </c>
      <c r="AV610" s="13" t="s">
        <v>87</v>
      </c>
      <c r="AW610" s="13" t="s">
        <v>34</v>
      </c>
      <c r="AX610" s="13" t="s">
        <v>77</v>
      </c>
      <c r="AY610" s="212" t="s">
        <v>157</v>
      </c>
    </row>
    <row r="611" spans="1:65" s="14" customFormat="1" ht="10.15">
      <c r="B611" s="213"/>
      <c r="C611" s="214"/>
      <c r="D611" s="203" t="s">
        <v>173</v>
      </c>
      <c r="E611" s="215" t="s">
        <v>1</v>
      </c>
      <c r="F611" s="216" t="s">
        <v>178</v>
      </c>
      <c r="G611" s="214"/>
      <c r="H611" s="217">
        <v>284.3</v>
      </c>
      <c r="I611" s="218"/>
      <c r="J611" s="214"/>
      <c r="K611" s="214"/>
      <c r="L611" s="219"/>
      <c r="M611" s="220"/>
      <c r="N611" s="221"/>
      <c r="O611" s="221"/>
      <c r="P611" s="221"/>
      <c r="Q611" s="221"/>
      <c r="R611" s="221"/>
      <c r="S611" s="221"/>
      <c r="T611" s="222"/>
      <c r="AT611" s="223" t="s">
        <v>173</v>
      </c>
      <c r="AU611" s="223" t="s">
        <v>87</v>
      </c>
      <c r="AV611" s="14" t="s">
        <v>163</v>
      </c>
      <c r="AW611" s="14" t="s">
        <v>4</v>
      </c>
      <c r="AX611" s="14" t="s">
        <v>85</v>
      </c>
      <c r="AY611" s="223" t="s">
        <v>157</v>
      </c>
    </row>
    <row r="612" spans="1:65" s="2" customFormat="1" ht="24.2" customHeight="1">
      <c r="A612" s="34"/>
      <c r="B612" s="35"/>
      <c r="C612" s="234" t="s">
        <v>866</v>
      </c>
      <c r="D612" s="234" t="s">
        <v>334</v>
      </c>
      <c r="E612" s="235" t="s">
        <v>867</v>
      </c>
      <c r="F612" s="236" t="s">
        <v>868</v>
      </c>
      <c r="G612" s="237" t="s">
        <v>171</v>
      </c>
      <c r="H612" s="238">
        <v>347.13</v>
      </c>
      <c r="I612" s="239"/>
      <c r="J612" s="240">
        <f>ROUND(I612*H612,2)</f>
        <v>0</v>
      </c>
      <c r="K612" s="241"/>
      <c r="L612" s="242"/>
      <c r="M612" s="243" t="s">
        <v>1</v>
      </c>
      <c r="N612" s="244" t="s">
        <v>42</v>
      </c>
      <c r="O612" s="71"/>
      <c r="P612" s="197">
        <f>O612*H612</f>
        <v>0</v>
      </c>
      <c r="Q612" s="197">
        <v>2.9999999999999997E-4</v>
      </c>
      <c r="R612" s="197">
        <f>Q612*H612</f>
        <v>0.104139</v>
      </c>
      <c r="S612" s="197">
        <v>0</v>
      </c>
      <c r="T612" s="198">
        <f>S612*H612</f>
        <v>0</v>
      </c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R612" s="199" t="s">
        <v>328</v>
      </c>
      <c r="AT612" s="199" t="s">
        <v>334</v>
      </c>
      <c r="AU612" s="199" t="s">
        <v>87</v>
      </c>
      <c r="AY612" s="17" t="s">
        <v>157</v>
      </c>
      <c r="BE612" s="200">
        <f>IF(N612="základní",J612,0)</f>
        <v>0</v>
      </c>
      <c r="BF612" s="200">
        <f>IF(N612="snížená",J612,0)</f>
        <v>0</v>
      </c>
      <c r="BG612" s="200">
        <f>IF(N612="zákl. přenesená",J612,0)</f>
        <v>0</v>
      </c>
      <c r="BH612" s="200">
        <f>IF(N612="sníž. přenesená",J612,0)</f>
        <v>0</v>
      </c>
      <c r="BI612" s="200">
        <f>IF(N612="nulová",J612,0)</f>
        <v>0</v>
      </c>
      <c r="BJ612" s="17" t="s">
        <v>85</v>
      </c>
      <c r="BK612" s="200">
        <f>ROUND(I612*H612,2)</f>
        <v>0</v>
      </c>
      <c r="BL612" s="17" t="s">
        <v>252</v>
      </c>
      <c r="BM612" s="199" t="s">
        <v>869</v>
      </c>
    </row>
    <row r="613" spans="1:65" s="13" customFormat="1" ht="10.15">
      <c r="B613" s="201"/>
      <c r="C613" s="202"/>
      <c r="D613" s="203" t="s">
        <v>173</v>
      </c>
      <c r="E613" s="204" t="s">
        <v>1</v>
      </c>
      <c r="F613" s="205" t="s">
        <v>870</v>
      </c>
      <c r="G613" s="202"/>
      <c r="H613" s="206">
        <v>347.13</v>
      </c>
      <c r="I613" s="207"/>
      <c r="J613" s="202"/>
      <c r="K613" s="202"/>
      <c r="L613" s="208"/>
      <c r="M613" s="209"/>
      <c r="N613" s="210"/>
      <c r="O613" s="210"/>
      <c r="P613" s="210"/>
      <c r="Q613" s="210"/>
      <c r="R613" s="210"/>
      <c r="S613" s="210"/>
      <c r="T613" s="211"/>
      <c r="AT613" s="212" t="s">
        <v>173</v>
      </c>
      <c r="AU613" s="212" t="s">
        <v>87</v>
      </c>
      <c r="AV613" s="13" t="s">
        <v>87</v>
      </c>
      <c r="AW613" s="13" t="s">
        <v>34</v>
      </c>
      <c r="AX613" s="13" t="s">
        <v>85</v>
      </c>
      <c r="AY613" s="212" t="s">
        <v>157</v>
      </c>
    </row>
    <row r="614" spans="1:65" s="2" customFormat="1" ht="49.05" customHeight="1">
      <c r="A614" s="34"/>
      <c r="B614" s="35"/>
      <c r="C614" s="187" t="s">
        <v>871</v>
      </c>
      <c r="D614" s="187" t="s">
        <v>159</v>
      </c>
      <c r="E614" s="188" t="s">
        <v>872</v>
      </c>
      <c r="F614" s="189" t="s">
        <v>873</v>
      </c>
      <c r="G614" s="190" t="s">
        <v>218</v>
      </c>
      <c r="H614" s="191">
        <v>9.3919999999999995</v>
      </c>
      <c r="I614" s="192"/>
      <c r="J614" s="193">
        <f>ROUND(I614*H614,2)</f>
        <v>0</v>
      </c>
      <c r="K614" s="194"/>
      <c r="L614" s="39"/>
      <c r="M614" s="195" t="s">
        <v>1</v>
      </c>
      <c r="N614" s="196" t="s">
        <v>42</v>
      </c>
      <c r="O614" s="71"/>
      <c r="P614" s="197">
        <f>O614*H614</f>
        <v>0</v>
      </c>
      <c r="Q614" s="197">
        <v>0</v>
      </c>
      <c r="R614" s="197">
        <f>Q614*H614</f>
        <v>0</v>
      </c>
      <c r="S614" s="197">
        <v>0</v>
      </c>
      <c r="T614" s="198">
        <f>S614*H614</f>
        <v>0</v>
      </c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R614" s="199" t="s">
        <v>252</v>
      </c>
      <c r="AT614" s="199" t="s">
        <v>159</v>
      </c>
      <c r="AU614" s="199" t="s">
        <v>87</v>
      </c>
      <c r="AY614" s="17" t="s">
        <v>157</v>
      </c>
      <c r="BE614" s="200">
        <f>IF(N614="základní",J614,0)</f>
        <v>0</v>
      </c>
      <c r="BF614" s="200">
        <f>IF(N614="snížená",J614,0)</f>
        <v>0</v>
      </c>
      <c r="BG614" s="200">
        <f>IF(N614="zákl. přenesená",J614,0)</f>
        <v>0</v>
      </c>
      <c r="BH614" s="200">
        <f>IF(N614="sníž. přenesená",J614,0)</f>
        <v>0</v>
      </c>
      <c r="BI614" s="200">
        <f>IF(N614="nulová",J614,0)</f>
        <v>0</v>
      </c>
      <c r="BJ614" s="17" t="s">
        <v>85</v>
      </c>
      <c r="BK614" s="200">
        <f>ROUND(I614*H614,2)</f>
        <v>0</v>
      </c>
      <c r="BL614" s="17" t="s">
        <v>252</v>
      </c>
      <c r="BM614" s="199" t="s">
        <v>874</v>
      </c>
    </row>
    <row r="615" spans="1:65" s="12" customFormat="1" ht="22.8" customHeight="1">
      <c r="B615" s="171"/>
      <c r="C615" s="172"/>
      <c r="D615" s="173" t="s">
        <v>76</v>
      </c>
      <c r="E615" s="185" t="s">
        <v>875</v>
      </c>
      <c r="F615" s="185" t="s">
        <v>876</v>
      </c>
      <c r="G615" s="172"/>
      <c r="H615" s="172"/>
      <c r="I615" s="175"/>
      <c r="J615" s="186">
        <f>BK615</f>
        <v>0</v>
      </c>
      <c r="K615" s="172"/>
      <c r="L615" s="177"/>
      <c r="M615" s="178"/>
      <c r="N615" s="179"/>
      <c r="O615" s="179"/>
      <c r="P615" s="180">
        <f>SUM(P616:P651)</f>
        <v>0</v>
      </c>
      <c r="Q615" s="179"/>
      <c r="R615" s="180">
        <f>SUM(R616:R651)</f>
        <v>5.5228397300000003</v>
      </c>
      <c r="S615" s="179"/>
      <c r="T615" s="181">
        <f>SUM(T616:T651)</f>
        <v>0</v>
      </c>
      <c r="AR615" s="182" t="s">
        <v>87</v>
      </c>
      <c r="AT615" s="183" t="s">
        <v>76</v>
      </c>
      <c r="AU615" s="183" t="s">
        <v>85</v>
      </c>
      <c r="AY615" s="182" t="s">
        <v>157</v>
      </c>
      <c r="BK615" s="184">
        <f>SUM(BK616:BK651)</f>
        <v>0</v>
      </c>
    </row>
    <row r="616" spans="1:65" s="2" customFormat="1" ht="37.799999999999997" customHeight="1">
      <c r="A616" s="34"/>
      <c r="B616" s="35"/>
      <c r="C616" s="187" t="s">
        <v>877</v>
      </c>
      <c r="D616" s="187" t="s">
        <v>159</v>
      </c>
      <c r="E616" s="188" t="s">
        <v>878</v>
      </c>
      <c r="F616" s="189" t="s">
        <v>879</v>
      </c>
      <c r="G616" s="190" t="s">
        <v>171</v>
      </c>
      <c r="H616" s="191">
        <v>478.23500000000001</v>
      </c>
      <c r="I616" s="192"/>
      <c r="J616" s="193">
        <f>ROUND(I616*H616,2)</f>
        <v>0</v>
      </c>
      <c r="K616" s="194"/>
      <c r="L616" s="39"/>
      <c r="M616" s="195" t="s">
        <v>1</v>
      </c>
      <c r="N616" s="196" t="s">
        <v>42</v>
      </c>
      <c r="O616" s="71"/>
      <c r="P616" s="197">
        <f>O616*H616</f>
        <v>0</v>
      </c>
      <c r="Q616" s="197">
        <v>0</v>
      </c>
      <c r="R616" s="197">
        <f>Q616*H616</f>
        <v>0</v>
      </c>
      <c r="S616" s="197">
        <v>0</v>
      </c>
      <c r="T616" s="198">
        <f>S616*H616</f>
        <v>0</v>
      </c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R616" s="199" t="s">
        <v>252</v>
      </c>
      <c r="AT616" s="199" t="s">
        <v>159</v>
      </c>
      <c r="AU616" s="199" t="s">
        <v>87</v>
      </c>
      <c r="AY616" s="17" t="s">
        <v>157</v>
      </c>
      <c r="BE616" s="200">
        <f>IF(N616="základní",J616,0)</f>
        <v>0</v>
      </c>
      <c r="BF616" s="200">
        <f>IF(N616="snížená",J616,0)</f>
        <v>0</v>
      </c>
      <c r="BG616" s="200">
        <f>IF(N616="zákl. přenesená",J616,0)</f>
        <v>0</v>
      </c>
      <c r="BH616" s="200">
        <f>IF(N616="sníž. přenesená",J616,0)</f>
        <v>0</v>
      </c>
      <c r="BI616" s="200">
        <f>IF(N616="nulová",J616,0)</f>
        <v>0</v>
      </c>
      <c r="BJ616" s="17" t="s">
        <v>85</v>
      </c>
      <c r="BK616" s="200">
        <f>ROUND(I616*H616,2)</f>
        <v>0</v>
      </c>
      <c r="BL616" s="17" t="s">
        <v>252</v>
      </c>
      <c r="BM616" s="199" t="s">
        <v>880</v>
      </c>
    </row>
    <row r="617" spans="1:65" s="13" customFormat="1" ht="10.15">
      <c r="B617" s="201"/>
      <c r="C617" s="202"/>
      <c r="D617" s="203" t="s">
        <v>173</v>
      </c>
      <c r="E617" s="204" t="s">
        <v>1</v>
      </c>
      <c r="F617" s="205" t="s">
        <v>881</v>
      </c>
      <c r="G617" s="202"/>
      <c r="H617" s="206">
        <v>322.98500000000001</v>
      </c>
      <c r="I617" s="207"/>
      <c r="J617" s="202"/>
      <c r="K617" s="202"/>
      <c r="L617" s="208"/>
      <c r="M617" s="209"/>
      <c r="N617" s="210"/>
      <c r="O617" s="210"/>
      <c r="P617" s="210"/>
      <c r="Q617" s="210"/>
      <c r="R617" s="210"/>
      <c r="S617" s="210"/>
      <c r="T617" s="211"/>
      <c r="AT617" s="212" t="s">
        <v>173</v>
      </c>
      <c r="AU617" s="212" t="s">
        <v>87</v>
      </c>
      <c r="AV617" s="13" t="s">
        <v>87</v>
      </c>
      <c r="AW617" s="13" t="s">
        <v>34</v>
      </c>
      <c r="AX617" s="13" t="s">
        <v>77</v>
      </c>
      <c r="AY617" s="212" t="s">
        <v>157</v>
      </c>
    </row>
    <row r="618" spans="1:65" s="13" customFormat="1" ht="10.15">
      <c r="B618" s="201"/>
      <c r="C618" s="202"/>
      <c r="D618" s="203" t="s">
        <v>173</v>
      </c>
      <c r="E618" s="204" t="s">
        <v>1</v>
      </c>
      <c r="F618" s="205" t="s">
        <v>882</v>
      </c>
      <c r="G618" s="202"/>
      <c r="H618" s="206">
        <v>155.25</v>
      </c>
      <c r="I618" s="207"/>
      <c r="J618" s="202"/>
      <c r="K618" s="202"/>
      <c r="L618" s="208"/>
      <c r="M618" s="209"/>
      <c r="N618" s="210"/>
      <c r="O618" s="210"/>
      <c r="P618" s="210"/>
      <c r="Q618" s="210"/>
      <c r="R618" s="210"/>
      <c r="S618" s="210"/>
      <c r="T618" s="211"/>
      <c r="AT618" s="212" t="s">
        <v>173</v>
      </c>
      <c r="AU618" s="212" t="s">
        <v>87</v>
      </c>
      <c r="AV618" s="13" t="s">
        <v>87</v>
      </c>
      <c r="AW618" s="13" t="s">
        <v>34</v>
      </c>
      <c r="AX618" s="13" t="s">
        <v>77</v>
      </c>
      <c r="AY618" s="212" t="s">
        <v>157</v>
      </c>
    </row>
    <row r="619" spans="1:65" s="14" customFormat="1" ht="10.15">
      <c r="B619" s="213"/>
      <c r="C619" s="214"/>
      <c r="D619" s="203" t="s">
        <v>173</v>
      </c>
      <c r="E619" s="215" t="s">
        <v>1</v>
      </c>
      <c r="F619" s="216" t="s">
        <v>178</v>
      </c>
      <c r="G619" s="214"/>
      <c r="H619" s="217">
        <v>478.23500000000001</v>
      </c>
      <c r="I619" s="218"/>
      <c r="J619" s="214"/>
      <c r="K619" s="214"/>
      <c r="L619" s="219"/>
      <c r="M619" s="220"/>
      <c r="N619" s="221"/>
      <c r="O619" s="221"/>
      <c r="P619" s="221"/>
      <c r="Q619" s="221"/>
      <c r="R619" s="221"/>
      <c r="S619" s="221"/>
      <c r="T619" s="222"/>
      <c r="AT619" s="223" t="s">
        <v>173</v>
      </c>
      <c r="AU619" s="223" t="s">
        <v>87</v>
      </c>
      <c r="AV619" s="14" t="s">
        <v>163</v>
      </c>
      <c r="AW619" s="14" t="s">
        <v>4</v>
      </c>
      <c r="AX619" s="14" t="s">
        <v>85</v>
      </c>
      <c r="AY619" s="223" t="s">
        <v>157</v>
      </c>
    </row>
    <row r="620" spans="1:65" s="2" customFormat="1" ht="16.5" customHeight="1">
      <c r="A620" s="34"/>
      <c r="B620" s="35"/>
      <c r="C620" s="234" t="s">
        <v>883</v>
      </c>
      <c r="D620" s="234" t="s">
        <v>334</v>
      </c>
      <c r="E620" s="235" t="s">
        <v>884</v>
      </c>
      <c r="F620" s="236" t="s">
        <v>885</v>
      </c>
      <c r="G620" s="237" t="s">
        <v>886</v>
      </c>
      <c r="H620" s="238">
        <v>478.23500000000001</v>
      </c>
      <c r="I620" s="239"/>
      <c r="J620" s="240">
        <f>ROUND(I620*H620,2)</f>
        <v>0</v>
      </c>
      <c r="K620" s="241"/>
      <c r="L620" s="242"/>
      <c r="M620" s="243" t="s">
        <v>1</v>
      </c>
      <c r="N620" s="244" t="s">
        <v>42</v>
      </c>
      <c r="O620" s="71"/>
      <c r="P620" s="197">
        <f>O620*H620</f>
        <v>0</v>
      </c>
      <c r="Q620" s="197">
        <v>1E-3</v>
      </c>
      <c r="R620" s="197">
        <f>Q620*H620</f>
        <v>0.47823500000000002</v>
      </c>
      <c r="S620" s="197">
        <v>0</v>
      </c>
      <c r="T620" s="198">
        <f>S620*H620</f>
        <v>0</v>
      </c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R620" s="199" t="s">
        <v>328</v>
      </c>
      <c r="AT620" s="199" t="s">
        <v>334</v>
      </c>
      <c r="AU620" s="199" t="s">
        <v>87</v>
      </c>
      <c r="AY620" s="17" t="s">
        <v>157</v>
      </c>
      <c r="BE620" s="200">
        <f>IF(N620="základní",J620,0)</f>
        <v>0</v>
      </c>
      <c r="BF620" s="200">
        <f>IF(N620="snížená",J620,0)</f>
        <v>0</v>
      </c>
      <c r="BG620" s="200">
        <f>IF(N620="zákl. přenesená",J620,0)</f>
        <v>0</v>
      </c>
      <c r="BH620" s="200">
        <f>IF(N620="sníž. přenesená",J620,0)</f>
        <v>0</v>
      </c>
      <c r="BI620" s="200">
        <f>IF(N620="nulová",J620,0)</f>
        <v>0</v>
      </c>
      <c r="BJ620" s="17" t="s">
        <v>85</v>
      </c>
      <c r="BK620" s="200">
        <f>ROUND(I620*H620,2)</f>
        <v>0</v>
      </c>
      <c r="BL620" s="17" t="s">
        <v>252</v>
      </c>
      <c r="BM620" s="199" t="s">
        <v>887</v>
      </c>
    </row>
    <row r="621" spans="1:65" s="2" customFormat="1" ht="24.2" customHeight="1">
      <c r="A621" s="34"/>
      <c r="B621" s="35"/>
      <c r="C621" s="187" t="s">
        <v>888</v>
      </c>
      <c r="D621" s="187" t="s">
        <v>159</v>
      </c>
      <c r="E621" s="188" t="s">
        <v>889</v>
      </c>
      <c r="F621" s="189" t="s">
        <v>890</v>
      </c>
      <c r="G621" s="190" t="s">
        <v>171</v>
      </c>
      <c r="H621" s="191">
        <v>478.23500000000001</v>
      </c>
      <c r="I621" s="192"/>
      <c r="J621" s="193">
        <f>ROUND(I621*H621,2)</f>
        <v>0</v>
      </c>
      <c r="K621" s="194"/>
      <c r="L621" s="39"/>
      <c r="M621" s="195" t="s">
        <v>1</v>
      </c>
      <c r="N621" s="196" t="s">
        <v>42</v>
      </c>
      <c r="O621" s="71"/>
      <c r="P621" s="197">
        <f>O621*H621</f>
        <v>0</v>
      </c>
      <c r="Q621" s="197">
        <v>8.8000000000000003E-4</v>
      </c>
      <c r="R621" s="197">
        <f>Q621*H621</f>
        <v>0.42084680000000002</v>
      </c>
      <c r="S621" s="197">
        <v>0</v>
      </c>
      <c r="T621" s="198">
        <f>S621*H621</f>
        <v>0</v>
      </c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R621" s="199" t="s">
        <v>252</v>
      </c>
      <c r="AT621" s="199" t="s">
        <v>159</v>
      </c>
      <c r="AU621" s="199" t="s">
        <v>87</v>
      </c>
      <c r="AY621" s="17" t="s">
        <v>157</v>
      </c>
      <c r="BE621" s="200">
        <f>IF(N621="základní",J621,0)</f>
        <v>0</v>
      </c>
      <c r="BF621" s="200">
        <f>IF(N621="snížená",J621,0)</f>
        <v>0</v>
      </c>
      <c r="BG621" s="200">
        <f>IF(N621="zákl. přenesená",J621,0)</f>
        <v>0</v>
      </c>
      <c r="BH621" s="200">
        <f>IF(N621="sníž. přenesená",J621,0)</f>
        <v>0</v>
      </c>
      <c r="BI621" s="200">
        <f>IF(N621="nulová",J621,0)</f>
        <v>0</v>
      </c>
      <c r="BJ621" s="17" t="s">
        <v>85</v>
      </c>
      <c r="BK621" s="200">
        <f>ROUND(I621*H621,2)</f>
        <v>0</v>
      </c>
      <c r="BL621" s="17" t="s">
        <v>252</v>
      </c>
      <c r="BM621" s="199" t="s">
        <v>891</v>
      </c>
    </row>
    <row r="622" spans="1:65" s="13" customFormat="1" ht="10.15">
      <c r="B622" s="201"/>
      <c r="C622" s="202"/>
      <c r="D622" s="203" t="s">
        <v>173</v>
      </c>
      <c r="E622" s="204" t="s">
        <v>1</v>
      </c>
      <c r="F622" s="205" t="s">
        <v>881</v>
      </c>
      <c r="G622" s="202"/>
      <c r="H622" s="206">
        <v>322.98500000000001</v>
      </c>
      <c r="I622" s="207"/>
      <c r="J622" s="202"/>
      <c r="K622" s="202"/>
      <c r="L622" s="208"/>
      <c r="M622" s="209"/>
      <c r="N622" s="210"/>
      <c r="O622" s="210"/>
      <c r="P622" s="210"/>
      <c r="Q622" s="210"/>
      <c r="R622" s="210"/>
      <c r="S622" s="210"/>
      <c r="T622" s="211"/>
      <c r="AT622" s="212" t="s">
        <v>173</v>
      </c>
      <c r="AU622" s="212" t="s">
        <v>87</v>
      </c>
      <c r="AV622" s="13" t="s">
        <v>87</v>
      </c>
      <c r="AW622" s="13" t="s">
        <v>34</v>
      </c>
      <c r="AX622" s="13" t="s">
        <v>77</v>
      </c>
      <c r="AY622" s="212" t="s">
        <v>157</v>
      </c>
    </row>
    <row r="623" spans="1:65" s="13" customFormat="1" ht="10.15">
      <c r="B623" s="201"/>
      <c r="C623" s="202"/>
      <c r="D623" s="203" t="s">
        <v>173</v>
      </c>
      <c r="E623" s="204" t="s">
        <v>1</v>
      </c>
      <c r="F623" s="205" t="s">
        <v>882</v>
      </c>
      <c r="G623" s="202"/>
      <c r="H623" s="206">
        <v>155.25</v>
      </c>
      <c r="I623" s="207"/>
      <c r="J623" s="202"/>
      <c r="K623" s="202"/>
      <c r="L623" s="208"/>
      <c r="M623" s="209"/>
      <c r="N623" s="210"/>
      <c r="O623" s="210"/>
      <c r="P623" s="210"/>
      <c r="Q623" s="210"/>
      <c r="R623" s="210"/>
      <c r="S623" s="210"/>
      <c r="T623" s="211"/>
      <c r="AT623" s="212" t="s">
        <v>173</v>
      </c>
      <c r="AU623" s="212" t="s">
        <v>87</v>
      </c>
      <c r="AV623" s="13" t="s">
        <v>87</v>
      </c>
      <c r="AW623" s="13" t="s">
        <v>34</v>
      </c>
      <c r="AX623" s="13" t="s">
        <v>77</v>
      </c>
      <c r="AY623" s="212" t="s">
        <v>157</v>
      </c>
    </row>
    <row r="624" spans="1:65" s="14" customFormat="1" ht="10.15">
      <c r="B624" s="213"/>
      <c r="C624" s="214"/>
      <c r="D624" s="203" t="s">
        <v>173</v>
      </c>
      <c r="E624" s="215" t="s">
        <v>1</v>
      </c>
      <c r="F624" s="216" t="s">
        <v>178</v>
      </c>
      <c r="G624" s="214"/>
      <c r="H624" s="217">
        <v>478.23500000000001</v>
      </c>
      <c r="I624" s="218"/>
      <c r="J624" s="214"/>
      <c r="K624" s="214"/>
      <c r="L624" s="219"/>
      <c r="M624" s="220"/>
      <c r="N624" s="221"/>
      <c r="O624" s="221"/>
      <c r="P624" s="221"/>
      <c r="Q624" s="221"/>
      <c r="R624" s="221"/>
      <c r="S624" s="221"/>
      <c r="T624" s="222"/>
      <c r="AT624" s="223" t="s">
        <v>173</v>
      </c>
      <c r="AU624" s="223" t="s">
        <v>87</v>
      </c>
      <c r="AV624" s="14" t="s">
        <v>163</v>
      </c>
      <c r="AW624" s="14" t="s">
        <v>4</v>
      </c>
      <c r="AX624" s="14" t="s">
        <v>85</v>
      </c>
      <c r="AY624" s="223" t="s">
        <v>157</v>
      </c>
    </row>
    <row r="625" spans="1:65" s="2" customFormat="1" ht="49.05" customHeight="1">
      <c r="A625" s="34"/>
      <c r="B625" s="35"/>
      <c r="C625" s="234" t="s">
        <v>892</v>
      </c>
      <c r="D625" s="234" t="s">
        <v>334</v>
      </c>
      <c r="E625" s="235" t="s">
        <v>854</v>
      </c>
      <c r="F625" s="236" t="s">
        <v>855</v>
      </c>
      <c r="G625" s="237" t="s">
        <v>171</v>
      </c>
      <c r="H625" s="238">
        <v>557.38300000000004</v>
      </c>
      <c r="I625" s="239"/>
      <c r="J625" s="240">
        <f>ROUND(I625*H625,2)</f>
        <v>0</v>
      </c>
      <c r="K625" s="241"/>
      <c r="L625" s="242"/>
      <c r="M625" s="243" t="s">
        <v>1</v>
      </c>
      <c r="N625" s="244" t="s">
        <v>42</v>
      </c>
      <c r="O625" s="71"/>
      <c r="P625" s="197">
        <f>O625*H625</f>
        <v>0</v>
      </c>
      <c r="Q625" s="197">
        <v>5.4000000000000003E-3</v>
      </c>
      <c r="R625" s="197">
        <f>Q625*H625</f>
        <v>3.0098682000000005</v>
      </c>
      <c r="S625" s="197">
        <v>0</v>
      </c>
      <c r="T625" s="198">
        <f>S625*H625</f>
        <v>0</v>
      </c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R625" s="199" t="s">
        <v>328</v>
      </c>
      <c r="AT625" s="199" t="s">
        <v>334</v>
      </c>
      <c r="AU625" s="199" t="s">
        <v>87</v>
      </c>
      <c r="AY625" s="17" t="s">
        <v>157</v>
      </c>
      <c r="BE625" s="200">
        <f>IF(N625="základní",J625,0)</f>
        <v>0</v>
      </c>
      <c r="BF625" s="200">
        <f>IF(N625="snížená",J625,0)</f>
        <v>0</v>
      </c>
      <c r="BG625" s="200">
        <f>IF(N625="zákl. přenesená",J625,0)</f>
        <v>0</v>
      </c>
      <c r="BH625" s="200">
        <f>IF(N625="sníž. přenesená",J625,0)</f>
        <v>0</v>
      </c>
      <c r="BI625" s="200">
        <f>IF(N625="nulová",J625,0)</f>
        <v>0</v>
      </c>
      <c r="BJ625" s="17" t="s">
        <v>85</v>
      </c>
      <c r="BK625" s="200">
        <f>ROUND(I625*H625,2)</f>
        <v>0</v>
      </c>
      <c r="BL625" s="17" t="s">
        <v>252</v>
      </c>
      <c r="BM625" s="199" t="s">
        <v>893</v>
      </c>
    </row>
    <row r="626" spans="1:65" s="13" customFormat="1" ht="10.15">
      <c r="B626" s="201"/>
      <c r="C626" s="202"/>
      <c r="D626" s="203" t="s">
        <v>173</v>
      </c>
      <c r="E626" s="204" t="s">
        <v>1</v>
      </c>
      <c r="F626" s="205" t="s">
        <v>894</v>
      </c>
      <c r="G626" s="202"/>
      <c r="H626" s="206">
        <v>557.38300000000004</v>
      </c>
      <c r="I626" s="207"/>
      <c r="J626" s="202"/>
      <c r="K626" s="202"/>
      <c r="L626" s="208"/>
      <c r="M626" s="209"/>
      <c r="N626" s="210"/>
      <c r="O626" s="210"/>
      <c r="P626" s="210"/>
      <c r="Q626" s="210"/>
      <c r="R626" s="210"/>
      <c r="S626" s="210"/>
      <c r="T626" s="211"/>
      <c r="AT626" s="212" t="s">
        <v>173</v>
      </c>
      <c r="AU626" s="212" t="s">
        <v>87</v>
      </c>
      <c r="AV626" s="13" t="s">
        <v>87</v>
      </c>
      <c r="AW626" s="13" t="s">
        <v>34</v>
      </c>
      <c r="AX626" s="13" t="s">
        <v>85</v>
      </c>
      <c r="AY626" s="212" t="s">
        <v>157</v>
      </c>
    </row>
    <row r="627" spans="1:65" s="2" customFormat="1" ht="55.5" customHeight="1">
      <c r="A627" s="34"/>
      <c r="B627" s="35"/>
      <c r="C627" s="187" t="s">
        <v>895</v>
      </c>
      <c r="D627" s="187" t="s">
        <v>159</v>
      </c>
      <c r="E627" s="188" t="s">
        <v>896</v>
      </c>
      <c r="F627" s="189" t="s">
        <v>897</v>
      </c>
      <c r="G627" s="190" t="s">
        <v>162</v>
      </c>
      <c r="H627" s="191">
        <v>2</v>
      </c>
      <c r="I627" s="192"/>
      <c r="J627" s="193">
        <f>ROUND(I627*H627,2)</f>
        <v>0</v>
      </c>
      <c r="K627" s="194"/>
      <c r="L627" s="39"/>
      <c r="M627" s="195" t="s">
        <v>1</v>
      </c>
      <c r="N627" s="196" t="s">
        <v>42</v>
      </c>
      <c r="O627" s="71"/>
      <c r="P627" s="197">
        <f>O627*H627</f>
        <v>0</v>
      </c>
      <c r="Q627" s="197">
        <v>1.08E-3</v>
      </c>
      <c r="R627" s="197">
        <f>Q627*H627</f>
        <v>2.16E-3</v>
      </c>
      <c r="S627" s="197">
        <v>0</v>
      </c>
      <c r="T627" s="198">
        <f>S627*H627</f>
        <v>0</v>
      </c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R627" s="199" t="s">
        <v>252</v>
      </c>
      <c r="AT627" s="199" t="s">
        <v>159</v>
      </c>
      <c r="AU627" s="199" t="s">
        <v>87</v>
      </c>
      <c r="AY627" s="17" t="s">
        <v>157</v>
      </c>
      <c r="BE627" s="200">
        <f>IF(N627="základní",J627,0)</f>
        <v>0</v>
      </c>
      <c r="BF627" s="200">
        <f>IF(N627="snížená",J627,0)</f>
        <v>0</v>
      </c>
      <c r="BG627" s="200">
        <f>IF(N627="zákl. přenesená",J627,0)</f>
        <v>0</v>
      </c>
      <c r="BH627" s="200">
        <f>IF(N627="sníž. přenesená",J627,0)</f>
        <v>0</v>
      </c>
      <c r="BI627" s="200">
        <f>IF(N627="nulová",J627,0)</f>
        <v>0</v>
      </c>
      <c r="BJ627" s="17" t="s">
        <v>85</v>
      </c>
      <c r="BK627" s="200">
        <f>ROUND(I627*H627,2)</f>
        <v>0</v>
      </c>
      <c r="BL627" s="17" t="s">
        <v>252</v>
      </c>
      <c r="BM627" s="199" t="s">
        <v>898</v>
      </c>
    </row>
    <row r="628" spans="1:65" s="2" customFormat="1" ht="24.2" customHeight="1">
      <c r="A628" s="34"/>
      <c r="B628" s="35"/>
      <c r="C628" s="234" t="s">
        <v>899</v>
      </c>
      <c r="D628" s="234" t="s">
        <v>334</v>
      </c>
      <c r="E628" s="235" t="s">
        <v>900</v>
      </c>
      <c r="F628" s="236" t="s">
        <v>901</v>
      </c>
      <c r="G628" s="237" t="s">
        <v>162</v>
      </c>
      <c r="H628" s="238">
        <v>2</v>
      </c>
      <c r="I628" s="239"/>
      <c r="J628" s="240">
        <f>ROUND(I628*H628,2)</f>
        <v>0</v>
      </c>
      <c r="K628" s="241"/>
      <c r="L628" s="242"/>
      <c r="M628" s="243" t="s">
        <v>1</v>
      </c>
      <c r="N628" s="244" t="s">
        <v>42</v>
      </c>
      <c r="O628" s="71"/>
      <c r="P628" s="197">
        <f>O628*H628</f>
        <v>0</v>
      </c>
      <c r="Q628" s="197">
        <v>2.0200000000000001E-3</v>
      </c>
      <c r="R628" s="197">
        <f>Q628*H628</f>
        <v>4.0400000000000002E-3</v>
      </c>
      <c r="S628" s="197">
        <v>0</v>
      </c>
      <c r="T628" s="198">
        <f>S628*H628</f>
        <v>0</v>
      </c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R628" s="199" t="s">
        <v>328</v>
      </c>
      <c r="AT628" s="199" t="s">
        <v>334</v>
      </c>
      <c r="AU628" s="199" t="s">
        <v>87</v>
      </c>
      <c r="AY628" s="17" t="s">
        <v>157</v>
      </c>
      <c r="BE628" s="200">
        <f>IF(N628="základní",J628,0)</f>
        <v>0</v>
      </c>
      <c r="BF628" s="200">
        <f>IF(N628="snížená",J628,0)</f>
        <v>0</v>
      </c>
      <c r="BG628" s="200">
        <f>IF(N628="zákl. přenesená",J628,0)</f>
        <v>0</v>
      </c>
      <c r="BH628" s="200">
        <f>IF(N628="sníž. přenesená",J628,0)</f>
        <v>0</v>
      </c>
      <c r="BI628" s="200">
        <f>IF(N628="nulová",J628,0)</f>
        <v>0</v>
      </c>
      <c r="BJ628" s="17" t="s">
        <v>85</v>
      </c>
      <c r="BK628" s="200">
        <f>ROUND(I628*H628,2)</f>
        <v>0</v>
      </c>
      <c r="BL628" s="17" t="s">
        <v>252</v>
      </c>
      <c r="BM628" s="199" t="s">
        <v>902</v>
      </c>
    </row>
    <row r="629" spans="1:65" s="2" customFormat="1" ht="62.75" customHeight="1">
      <c r="A629" s="34"/>
      <c r="B629" s="35"/>
      <c r="C629" s="187" t="s">
        <v>903</v>
      </c>
      <c r="D629" s="187" t="s">
        <v>159</v>
      </c>
      <c r="E629" s="188" t="s">
        <v>904</v>
      </c>
      <c r="F629" s="189" t="s">
        <v>905</v>
      </c>
      <c r="G629" s="190" t="s">
        <v>171</v>
      </c>
      <c r="H629" s="191">
        <v>155.25</v>
      </c>
      <c r="I629" s="192"/>
      <c r="J629" s="193">
        <f>ROUND(I629*H629,2)</f>
        <v>0</v>
      </c>
      <c r="K629" s="194"/>
      <c r="L629" s="39"/>
      <c r="M629" s="195" t="s">
        <v>1</v>
      </c>
      <c r="N629" s="196" t="s">
        <v>42</v>
      </c>
      <c r="O629" s="71"/>
      <c r="P629" s="197">
        <f>O629*H629</f>
        <v>0</v>
      </c>
      <c r="Q629" s="197">
        <v>2.7999999999999998E-4</v>
      </c>
      <c r="R629" s="197">
        <f>Q629*H629</f>
        <v>4.3469999999999995E-2</v>
      </c>
      <c r="S629" s="197">
        <v>0</v>
      </c>
      <c r="T629" s="198">
        <f>S629*H629</f>
        <v>0</v>
      </c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R629" s="199" t="s">
        <v>252</v>
      </c>
      <c r="AT629" s="199" t="s">
        <v>159</v>
      </c>
      <c r="AU629" s="199" t="s">
        <v>87</v>
      </c>
      <c r="AY629" s="17" t="s">
        <v>157</v>
      </c>
      <c r="BE629" s="200">
        <f>IF(N629="základní",J629,0)</f>
        <v>0</v>
      </c>
      <c r="BF629" s="200">
        <f>IF(N629="snížená",J629,0)</f>
        <v>0</v>
      </c>
      <c r="BG629" s="200">
        <f>IF(N629="zákl. přenesená",J629,0)</f>
        <v>0</v>
      </c>
      <c r="BH629" s="200">
        <f>IF(N629="sníž. přenesená",J629,0)</f>
        <v>0</v>
      </c>
      <c r="BI629" s="200">
        <f>IF(N629="nulová",J629,0)</f>
        <v>0</v>
      </c>
      <c r="BJ629" s="17" t="s">
        <v>85</v>
      </c>
      <c r="BK629" s="200">
        <f>ROUND(I629*H629,2)</f>
        <v>0</v>
      </c>
      <c r="BL629" s="17" t="s">
        <v>252</v>
      </c>
      <c r="BM629" s="199" t="s">
        <v>906</v>
      </c>
    </row>
    <row r="630" spans="1:65" s="13" customFormat="1" ht="10.15">
      <c r="B630" s="201"/>
      <c r="C630" s="202"/>
      <c r="D630" s="203" t="s">
        <v>173</v>
      </c>
      <c r="E630" s="204" t="s">
        <v>1</v>
      </c>
      <c r="F630" s="205" t="s">
        <v>882</v>
      </c>
      <c r="G630" s="202"/>
      <c r="H630" s="206">
        <v>155.25</v>
      </c>
      <c r="I630" s="207"/>
      <c r="J630" s="202"/>
      <c r="K630" s="202"/>
      <c r="L630" s="208"/>
      <c r="M630" s="209"/>
      <c r="N630" s="210"/>
      <c r="O630" s="210"/>
      <c r="P630" s="210"/>
      <c r="Q630" s="210"/>
      <c r="R630" s="210"/>
      <c r="S630" s="210"/>
      <c r="T630" s="211"/>
      <c r="AT630" s="212" t="s">
        <v>173</v>
      </c>
      <c r="AU630" s="212" t="s">
        <v>87</v>
      </c>
      <c r="AV630" s="13" t="s">
        <v>87</v>
      </c>
      <c r="AW630" s="13" t="s">
        <v>34</v>
      </c>
      <c r="AX630" s="13" t="s">
        <v>77</v>
      </c>
      <c r="AY630" s="212" t="s">
        <v>157</v>
      </c>
    </row>
    <row r="631" spans="1:65" s="14" customFormat="1" ht="10.15">
      <c r="B631" s="213"/>
      <c r="C631" s="214"/>
      <c r="D631" s="203" t="s">
        <v>173</v>
      </c>
      <c r="E631" s="215" t="s">
        <v>1</v>
      </c>
      <c r="F631" s="216" t="s">
        <v>178</v>
      </c>
      <c r="G631" s="214"/>
      <c r="H631" s="217">
        <v>155.25</v>
      </c>
      <c r="I631" s="218"/>
      <c r="J631" s="214"/>
      <c r="K631" s="214"/>
      <c r="L631" s="219"/>
      <c r="M631" s="220"/>
      <c r="N631" s="221"/>
      <c r="O631" s="221"/>
      <c r="P631" s="221"/>
      <c r="Q631" s="221"/>
      <c r="R631" s="221"/>
      <c r="S631" s="221"/>
      <c r="T631" s="222"/>
      <c r="AT631" s="223" t="s">
        <v>173</v>
      </c>
      <c r="AU631" s="223" t="s">
        <v>87</v>
      </c>
      <c r="AV631" s="14" t="s">
        <v>163</v>
      </c>
      <c r="AW631" s="14" t="s">
        <v>4</v>
      </c>
      <c r="AX631" s="14" t="s">
        <v>85</v>
      </c>
      <c r="AY631" s="223" t="s">
        <v>157</v>
      </c>
    </row>
    <row r="632" spans="1:65" s="2" customFormat="1" ht="66.75" customHeight="1">
      <c r="A632" s="34"/>
      <c r="B632" s="35"/>
      <c r="C632" s="187" t="s">
        <v>907</v>
      </c>
      <c r="D632" s="187" t="s">
        <v>159</v>
      </c>
      <c r="E632" s="188" t="s">
        <v>908</v>
      </c>
      <c r="F632" s="189" t="s">
        <v>909</v>
      </c>
      <c r="G632" s="190" t="s">
        <v>171</v>
      </c>
      <c r="H632" s="191">
        <v>322.98500000000001</v>
      </c>
      <c r="I632" s="192"/>
      <c r="J632" s="193">
        <f>ROUND(I632*H632,2)</f>
        <v>0</v>
      </c>
      <c r="K632" s="194"/>
      <c r="L632" s="39"/>
      <c r="M632" s="195" t="s">
        <v>1</v>
      </c>
      <c r="N632" s="196" t="s">
        <v>42</v>
      </c>
      <c r="O632" s="71"/>
      <c r="P632" s="197">
        <f>O632*H632</f>
        <v>0</v>
      </c>
      <c r="Q632" s="197">
        <v>3.6000000000000002E-4</v>
      </c>
      <c r="R632" s="197">
        <f>Q632*H632</f>
        <v>0.11627460000000001</v>
      </c>
      <c r="S632" s="197">
        <v>0</v>
      </c>
      <c r="T632" s="198">
        <f>S632*H632</f>
        <v>0</v>
      </c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R632" s="199" t="s">
        <v>252</v>
      </c>
      <c r="AT632" s="199" t="s">
        <v>159</v>
      </c>
      <c r="AU632" s="199" t="s">
        <v>87</v>
      </c>
      <c r="AY632" s="17" t="s">
        <v>157</v>
      </c>
      <c r="BE632" s="200">
        <f>IF(N632="základní",J632,0)</f>
        <v>0</v>
      </c>
      <c r="BF632" s="200">
        <f>IF(N632="snížená",J632,0)</f>
        <v>0</v>
      </c>
      <c r="BG632" s="200">
        <f>IF(N632="zákl. přenesená",J632,0)</f>
        <v>0</v>
      </c>
      <c r="BH632" s="200">
        <f>IF(N632="sníž. přenesená",J632,0)</f>
        <v>0</v>
      </c>
      <c r="BI632" s="200">
        <f>IF(N632="nulová",J632,0)</f>
        <v>0</v>
      </c>
      <c r="BJ632" s="17" t="s">
        <v>85</v>
      </c>
      <c r="BK632" s="200">
        <f>ROUND(I632*H632,2)</f>
        <v>0</v>
      </c>
      <c r="BL632" s="17" t="s">
        <v>252</v>
      </c>
      <c r="BM632" s="199" t="s">
        <v>910</v>
      </c>
    </row>
    <row r="633" spans="1:65" s="13" customFormat="1" ht="10.15">
      <c r="B633" s="201"/>
      <c r="C633" s="202"/>
      <c r="D633" s="203" t="s">
        <v>173</v>
      </c>
      <c r="E633" s="204" t="s">
        <v>1</v>
      </c>
      <c r="F633" s="205" t="s">
        <v>881</v>
      </c>
      <c r="G633" s="202"/>
      <c r="H633" s="206">
        <v>322.98500000000001</v>
      </c>
      <c r="I633" s="207"/>
      <c r="J633" s="202"/>
      <c r="K633" s="202"/>
      <c r="L633" s="208"/>
      <c r="M633" s="209"/>
      <c r="N633" s="210"/>
      <c r="O633" s="210"/>
      <c r="P633" s="210"/>
      <c r="Q633" s="210"/>
      <c r="R633" s="210"/>
      <c r="S633" s="210"/>
      <c r="T633" s="211"/>
      <c r="AT633" s="212" t="s">
        <v>173</v>
      </c>
      <c r="AU633" s="212" t="s">
        <v>87</v>
      </c>
      <c r="AV633" s="13" t="s">
        <v>87</v>
      </c>
      <c r="AW633" s="13" t="s">
        <v>34</v>
      </c>
      <c r="AX633" s="13" t="s">
        <v>77</v>
      </c>
      <c r="AY633" s="212" t="s">
        <v>157</v>
      </c>
    </row>
    <row r="634" spans="1:65" s="14" customFormat="1" ht="10.15">
      <c r="B634" s="213"/>
      <c r="C634" s="214"/>
      <c r="D634" s="203" t="s">
        <v>173</v>
      </c>
      <c r="E634" s="215" t="s">
        <v>1</v>
      </c>
      <c r="F634" s="216" t="s">
        <v>178</v>
      </c>
      <c r="G634" s="214"/>
      <c r="H634" s="217">
        <v>322.98500000000001</v>
      </c>
      <c r="I634" s="218"/>
      <c r="J634" s="214"/>
      <c r="K634" s="214"/>
      <c r="L634" s="219"/>
      <c r="M634" s="220"/>
      <c r="N634" s="221"/>
      <c r="O634" s="221"/>
      <c r="P634" s="221"/>
      <c r="Q634" s="221"/>
      <c r="R634" s="221"/>
      <c r="S634" s="221"/>
      <c r="T634" s="222"/>
      <c r="AT634" s="223" t="s">
        <v>173</v>
      </c>
      <c r="AU634" s="223" t="s">
        <v>87</v>
      </c>
      <c r="AV634" s="14" t="s">
        <v>163</v>
      </c>
      <c r="AW634" s="14" t="s">
        <v>4</v>
      </c>
      <c r="AX634" s="14" t="s">
        <v>85</v>
      </c>
      <c r="AY634" s="223" t="s">
        <v>157</v>
      </c>
    </row>
    <row r="635" spans="1:65" s="2" customFormat="1" ht="49.05" customHeight="1">
      <c r="A635" s="34"/>
      <c r="B635" s="35"/>
      <c r="C635" s="187" t="s">
        <v>911</v>
      </c>
      <c r="D635" s="187" t="s">
        <v>159</v>
      </c>
      <c r="E635" s="188" t="s">
        <v>912</v>
      </c>
      <c r="F635" s="189" t="s">
        <v>913</v>
      </c>
      <c r="G635" s="190" t="s">
        <v>171</v>
      </c>
      <c r="H635" s="191">
        <v>99.016000000000005</v>
      </c>
      <c r="I635" s="192"/>
      <c r="J635" s="193">
        <f>ROUND(I635*H635,2)</f>
        <v>0</v>
      </c>
      <c r="K635" s="194"/>
      <c r="L635" s="39"/>
      <c r="M635" s="195" t="s">
        <v>1</v>
      </c>
      <c r="N635" s="196" t="s">
        <v>42</v>
      </c>
      <c r="O635" s="71"/>
      <c r="P635" s="197">
        <f>O635*H635</f>
        <v>0</v>
      </c>
      <c r="Q635" s="197">
        <v>3.0000000000000001E-5</v>
      </c>
      <c r="R635" s="197">
        <f>Q635*H635</f>
        <v>2.9704800000000002E-3</v>
      </c>
      <c r="S635" s="197">
        <v>0</v>
      </c>
      <c r="T635" s="198">
        <f>S635*H635</f>
        <v>0</v>
      </c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R635" s="199" t="s">
        <v>252</v>
      </c>
      <c r="AT635" s="199" t="s">
        <v>159</v>
      </c>
      <c r="AU635" s="199" t="s">
        <v>87</v>
      </c>
      <c r="AY635" s="17" t="s">
        <v>157</v>
      </c>
      <c r="BE635" s="200">
        <f>IF(N635="základní",J635,0)</f>
        <v>0</v>
      </c>
      <c r="BF635" s="200">
        <f>IF(N635="snížená",J635,0)</f>
        <v>0</v>
      </c>
      <c r="BG635" s="200">
        <f>IF(N635="zákl. přenesená",J635,0)</f>
        <v>0</v>
      </c>
      <c r="BH635" s="200">
        <f>IF(N635="sníž. přenesená",J635,0)</f>
        <v>0</v>
      </c>
      <c r="BI635" s="200">
        <f>IF(N635="nulová",J635,0)</f>
        <v>0</v>
      </c>
      <c r="BJ635" s="17" t="s">
        <v>85</v>
      </c>
      <c r="BK635" s="200">
        <f>ROUND(I635*H635,2)</f>
        <v>0</v>
      </c>
      <c r="BL635" s="17" t="s">
        <v>252</v>
      </c>
      <c r="BM635" s="199" t="s">
        <v>914</v>
      </c>
    </row>
    <row r="636" spans="1:65" s="13" customFormat="1" ht="10.15">
      <c r="B636" s="201"/>
      <c r="C636" s="202"/>
      <c r="D636" s="203" t="s">
        <v>173</v>
      </c>
      <c r="E636" s="204" t="s">
        <v>1</v>
      </c>
      <c r="F636" s="205" t="s">
        <v>915</v>
      </c>
      <c r="G636" s="202"/>
      <c r="H636" s="206">
        <v>42.862000000000002</v>
      </c>
      <c r="I636" s="207"/>
      <c r="J636" s="202"/>
      <c r="K636" s="202"/>
      <c r="L636" s="208"/>
      <c r="M636" s="209"/>
      <c r="N636" s="210"/>
      <c r="O636" s="210"/>
      <c r="P636" s="210"/>
      <c r="Q636" s="210"/>
      <c r="R636" s="210"/>
      <c r="S636" s="210"/>
      <c r="T636" s="211"/>
      <c r="AT636" s="212" t="s">
        <v>173</v>
      </c>
      <c r="AU636" s="212" t="s">
        <v>87</v>
      </c>
      <c r="AV636" s="13" t="s">
        <v>87</v>
      </c>
      <c r="AW636" s="13" t="s">
        <v>34</v>
      </c>
      <c r="AX636" s="13" t="s">
        <v>77</v>
      </c>
      <c r="AY636" s="212" t="s">
        <v>157</v>
      </c>
    </row>
    <row r="637" spans="1:65" s="13" customFormat="1" ht="10.15">
      <c r="B637" s="201"/>
      <c r="C637" s="202"/>
      <c r="D637" s="203" t="s">
        <v>173</v>
      </c>
      <c r="E637" s="204" t="s">
        <v>1</v>
      </c>
      <c r="F637" s="205" t="s">
        <v>916</v>
      </c>
      <c r="G637" s="202"/>
      <c r="H637" s="206">
        <v>56.154000000000003</v>
      </c>
      <c r="I637" s="207"/>
      <c r="J637" s="202"/>
      <c r="K637" s="202"/>
      <c r="L637" s="208"/>
      <c r="M637" s="209"/>
      <c r="N637" s="210"/>
      <c r="O637" s="210"/>
      <c r="P637" s="210"/>
      <c r="Q637" s="210"/>
      <c r="R637" s="210"/>
      <c r="S637" s="210"/>
      <c r="T637" s="211"/>
      <c r="AT637" s="212" t="s">
        <v>173</v>
      </c>
      <c r="AU637" s="212" t="s">
        <v>87</v>
      </c>
      <c r="AV637" s="13" t="s">
        <v>87</v>
      </c>
      <c r="AW637" s="13" t="s">
        <v>34</v>
      </c>
      <c r="AX637" s="13" t="s">
        <v>77</v>
      </c>
      <c r="AY637" s="212" t="s">
        <v>157</v>
      </c>
    </row>
    <row r="638" spans="1:65" s="14" customFormat="1" ht="10.15">
      <c r="B638" s="213"/>
      <c r="C638" s="214"/>
      <c r="D638" s="203" t="s">
        <v>173</v>
      </c>
      <c r="E638" s="215" t="s">
        <v>1</v>
      </c>
      <c r="F638" s="216" t="s">
        <v>178</v>
      </c>
      <c r="G638" s="214"/>
      <c r="H638" s="217">
        <v>99.016000000000005</v>
      </c>
      <c r="I638" s="218"/>
      <c r="J638" s="214"/>
      <c r="K638" s="214"/>
      <c r="L638" s="219"/>
      <c r="M638" s="220"/>
      <c r="N638" s="221"/>
      <c r="O638" s="221"/>
      <c r="P638" s="221"/>
      <c r="Q638" s="221"/>
      <c r="R638" s="221"/>
      <c r="S638" s="221"/>
      <c r="T638" s="222"/>
      <c r="AT638" s="223" t="s">
        <v>173</v>
      </c>
      <c r="AU638" s="223" t="s">
        <v>87</v>
      </c>
      <c r="AV638" s="14" t="s">
        <v>163</v>
      </c>
      <c r="AW638" s="14" t="s">
        <v>4</v>
      </c>
      <c r="AX638" s="14" t="s">
        <v>85</v>
      </c>
      <c r="AY638" s="223" t="s">
        <v>157</v>
      </c>
    </row>
    <row r="639" spans="1:65" s="2" customFormat="1" ht="24.2" customHeight="1">
      <c r="A639" s="34"/>
      <c r="B639" s="35"/>
      <c r="C639" s="234" t="s">
        <v>917</v>
      </c>
      <c r="D639" s="234" t="s">
        <v>334</v>
      </c>
      <c r="E639" s="235" t="s">
        <v>918</v>
      </c>
      <c r="F639" s="236" t="s">
        <v>919</v>
      </c>
      <c r="G639" s="237" t="s">
        <v>171</v>
      </c>
      <c r="H639" s="238">
        <v>672.78599999999994</v>
      </c>
      <c r="I639" s="239"/>
      <c r="J639" s="240">
        <f>ROUND(I639*H639,2)</f>
        <v>0</v>
      </c>
      <c r="K639" s="241"/>
      <c r="L639" s="242"/>
      <c r="M639" s="243" t="s">
        <v>1</v>
      </c>
      <c r="N639" s="244" t="s">
        <v>42</v>
      </c>
      <c r="O639" s="71"/>
      <c r="P639" s="197">
        <f>O639*H639</f>
        <v>0</v>
      </c>
      <c r="Q639" s="197">
        <v>1.9E-3</v>
      </c>
      <c r="R639" s="197">
        <f>Q639*H639</f>
        <v>1.2782933999999999</v>
      </c>
      <c r="S639" s="197">
        <v>0</v>
      </c>
      <c r="T639" s="198">
        <f>S639*H639</f>
        <v>0</v>
      </c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R639" s="199" t="s">
        <v>328</v>
      </c>
      <c r="AT639" s="199" t="s">
        <v>334</v>
      </c>
      <c r="AU639" s="199" t="s">
        <v>87</v>
      </c>
      <c r="AY639" s="17" t="s">
        <v>157</v>
      </c>
      <c r="BE639" s="200">
        <f>IF(N639="základní",J639,0)</f>
        <v>0</v>
      </c>
      <c r="BF639" s="200">
        <f>IF(N639="snížená",J639,0)</f>
        <v>0</v>
      </c>
      <c r="BG639" s="200">
        <f>IF(N639="zákl. přenesená",J639,0)</f>
        <v>0</v>
      </c>
      <c r="BH639" s="200">
        <f>IF(N639="sníž. přenesená",J639,0)</f>
        <v>0</v>
      </c>
      <c r="BI639" s="200">
        <f>IF(N639="nulová",J639,0)</f>
        <v>0</v>
      </c>
      <c r="BJ639" s="17" t="s">
        <v>85</v>
      </c>
      <c r="BK639" s="200">
        <f>ROUND(I639*H639,2)</f>
        <v>0</v>
      </c>
      <c r="BL639" s="17" t="s">
        <v>252</v>
      </c>
      <c r="BM639" s="199" t="s">
        <v>920</v>
      </c>
    </row>
    <row r="640" spans="1:65" s="13" customFormat="1" ht="10.15">
      <c r="B640" s="201"/>
      <c r="C640" s="202"/>
      <c r="D640" s="203" t="s">
        <v>173</v>
      </c>
      <c r="E640" s="204" t="s">
        <v>1</v>
      </c>
      <c r="F640" s="205" t="s">
        <v>881</v>
      </c>
      <c r="G640" s="202"/>
      <c r="H640" s="206">
        <v>322.98500000000001</v>
      </c>
      <c r="I640" s="207"/>
      <c r="J640" s="202"/>
      <c r="K640" s="202"/>
      <c r="L640" s="208"/>
      <c r="M640" s="209"/>
      <c r="N640" s="210"/>
      <c r="O640" s="210"/>
      <c r="P640" s="210"/>
      <c r="Q640" s="210"/>
      <c r="R640" s="210"/>
      <c r="S640" s="210"/>
      <c r="T640" s="211"/>
      <c r="AT640" s="212" t="s">
        <v>173</v>
      </c>
      <c r="AU640" s="212" t="s">
        <v>87</v>
      </c>
      <c r="AV640" s="13" t="s">
        <v>87</v>
      </c>
      <c r="AW640" s="13" t="s">
        <v>34</v>
      </c>
      <c r="AX640" s="13" t="s">
        <v>77</v>
      </c>
      <c r="AY640" s="212" t="s">
        <v>157</v>
      </c>
    </row>
    <row r="641" spans="1:65" s="13" customFormat="1" ht="10.15">
      <c r="B641" s="201"/>
      <c r="C641" s="202"/>
      <c r="D641" s="203" t="s">
        <v>173</v>
      </c>
      <c r="E641" s="204" t="s">
        <v>1</v>
      </c>
      <c r="F641" s="205" t="s">
        <v>882</v>
      </c>
      <c r="G641" s="202"/>
      <c r="H641" s="206">
        <v>155.25</v>
      </c>
      <c r="I641" s="207"/>
      <c r="J641" s="202"/>
      <c r="K641" s="202"/>
      <c r="L641" s="208"/>
      <c r="M641" s="209"/>
      <c r="N641" s="210"/>
      <c r="O641" s="210"/>
      <c r="P641" s="210"/>
      <c r="Q641" s="210"/>
      <c r="R641" s="210"/>
      <c r="S641" s="210"/>
      <c r="T641" s="211"/>
      <c r="AT641" s="212" t="s">
        <v>173</v>
      </c>
      <c r="AU641" s="212" t="s">
        <v>87</v>
      </c>
      <c r="AV641" s="13" t="s">
        <v>87</v>
      </c>
      <c r="AW641" s="13" t="s">
        <v>34</v>
      </c>
      <c r="AX641" s="13" t="s">
        <v>77</v>
      </c>
      <c r="AY641" s="212" t="s">
        <v>157</v>
      </c>
    </row>
    <row r="642" spans="1:65" s="13" customFormat="1" ht="10.15">
      <c r="B642" s="201"/>
      <c r="C642" s="202"/>
      <c r="D642" s="203" t="s">
        <v>173</v>
      </c>
      <c r="E642" s="204" t="s">
        <v>1</v>
      </c>
      <c r="F642" s="205" t="s">
        <v>921</v>
      </c>
      <c r="G642" s="202"/>
      <c r="H642" s="206">
        <v>99.016000000000005</v>
      </c>
      <c r="I642" s="207"/>
      <c r="J642" s="202"/>
      <c r="K642" s="202"/>
      <c r="L642" s="208"/>
      <c r="M642" s="209"/>
      <c r="N642" s="210"/>
      <c r="O642" s="210"/>
      <c r="P642" s="210"/>
      <c r="Q642" s="210"/>
      <c r="R642" s="210"/>
      <c r="S642" s="210"/>
      <c r="T642" s="211"/>
      <c r="AT642" s="212" t="s">
        <v>173</v>
      </c>
      <c r="AU642" s="212" t="s">
        <v>87</v>
      </c>
      <c r="AV642" s="13" t="s">
        <v>87</v>
      </c>
      <c r="AW642" s="13" t="s">
        <v>34</v>
      </c>
      <c r="AX642" s="13" t="s">
        <v>77</v>
      </c>
      <c r="AY642" s="212" t="s">
        <v>157</v>
      </c>
    </row>
    <row r="643" spans="1:65" s="13" customFormat="1" ht="10.15">
      <c r="B643" s="201"/>
      <c r="C643" s="202"/>
      <c r="D643" s="203" t="s">
        <v>173</v>
      </c>
      <c r="E643" s="204" t="s">
        <v>1</v>
      </c>
      <c r="F643" s="205" t="s">
        <v>922</v>
      </c>
      <c r="G643" s="202"/>
      <c r="H643" s="206">
        <v>672.78599999999994</v>
      </c>
      <c r="I643" s="207"/>
      <c r="J643" s="202"/>
      <c r="K643" s="202"/>
      <c r="L643" s="208"/>
      <c r="M643" s="209"/>
      <c r="N643" s="210"/>
      <c r="O643" s="210"/>
      <c r="P643" s="210"/>
      <c r="Q643" s="210"/>
      <c r="R643" s="210"/>
      <c r="S643" s="210"/>
      <c r="T643" s="211"/>
      <c r="AT643" s="212" t="s">
        <v>173</v>
      </c>
      <c r="AU643" s="212" t="s">
        <v>87</v>
      </c>
      <c r="AV643" s="13" t="s">
        <v>87</v>
      </c>
      <c r="AW643" s="13" t="s">
        <v>34</v>
      </c>
      <c r="AX643" s="13" t="s">
        <v>85</v>
      </c>
      <c r="AY643" s="212" t="s">
        <v>157</v>
      </c>
    </row>
    <row r="644" spans="1:65" s="2" customFormat="1" ht="33" customHeight="1">
      <c r="A644" s="34"/>
      <c r="B644" s="35"/>
      <c r="C644" s="187" t="s">
        <v>923</v>
      </c>
      <c r="D644" s="187" t="s">
        <v>159</v>
      </c>
      <c r="E644" s="188" t="s">
        <v>924</v>
      </c>
      <c r="F644" s="189" t="s">
        <v>925</v>
      </c>
      <c r="G644" s="190" t="s">
        <v>171</v>
      </c>
      <c r="H644" s="191">
        <v>577.25099999999998</v>
      </c>
      <c r="I644" s="192"/>
      <c r="J644" s="193">
        <f>ROUND(I644*H644,2)</f>
        <v>0</v>
      </c>
      <c r="K644" s="194"/>
      <c r="L644" s="39"/>
      <c r="M644" s="195" t="s">
        <v>1</v>
      </c>
      <c r="N644" s="196" t="s">
        <v>42</v>
      </c>
      <c r="O644" s="71"/>
      <c r="P644" s="197">
        <f>O644*H644</f>
        <v>0</v>
      </c>
      <c r="Q644" s="197">
        <v>0</v>
      </c>
      <c r="R644" s="197">
        <f>Q644*H644</f>
        <v>0</v>
      </c>
      <c r="S644" s="197">
        <v>0</v>
      </c>
      <c r="T644" s="198">
        <f>S644*H644</f>
        <v>0</v>
      </c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R644" s="199" t="s">
        <v>252</v>
      </c>
      <c r="AT644" s="199" t="s">
        <v>159</v>
      </c>
      <c r="AU644" s="199" t="s">
        <v>87</v>
      </c>
      <c r="AY644" s="17" t="s">
        <v>157</v>
      </c>
      <c r="BE644" s="200">
        <f>IF(N644="základní",J644,0)</f>
        <v>0</v>
      </c>
      <c r="BF644" s="200">
        <f>IF(N644="snížená",J644,0)</f>
        <v>0</v>
      </c>
      <c r="BG644" s="200">
        <f>IF(N644="zákl. přenesená",J644,0)</f>
        <v>0</v>
      </c>
      <c r="BH644" s="200">
        <f>IF(N644="sníž. přenesená",J644,0)</f>
        <v>0</v>
      </c>
      <c r="BI644" s="200">
        <f>IF(N644="nulová",J644,0)</f>
        <v>0</v>
      </c>
      <c r="BJ644" s="17" t="s">
        <v>85</v>
      </c>
      <c r="BK644" s="200">
        <f>ROUND(I644*H644,2)</f>
        <v>0</v>
      </c>
      <c r="BL644" s="17" t="s">
        <v>252</v>
      </c>
      <c r="BM644" s="199" t="s">
        <v>926</v>
      </c>
    </row>
    <row r="645" spans="1:65" s="13" customFormat="1" ht="10.15">
      <c r="B645" s="201"/>
      <c r="C645" s="202"/>
      <c r="D645" s="203" t="s">
        <v>173</v>
      </c>
      <c r="E645" s="204" t="s">
        <v>1</v>
      </c>
      <c r="F645" s="205" t="s">
        <v>881</v>
      </c>
      <c r="G645" s="202"/>
      <c r="H645" s="206">
        <v>322.98500000000001</v>
      </c>
      <c r="I645" s="207"/>
      <c r="J645" s="202"/>
      <c r="K645" s="202"/>
      <c r="L645" s="208"/>
      <c r="M645" s="209"/>
      <c r="N645" s="210"/>
      <c r="O645" s="210"/>
      <c r="P645" s="210"/>
      <c r="Q645" s="210"/>
      <c r="R645" s="210"/>
      <c r="S645" s="210"/>
      <c r="T645" s="211"/>
      <c r="AT645" s="212" t="s">
        <v>173</v>
      </c>
      <c r="AU645" s="212" t="s">
        <v>87</v>
      </c>
      <c r="AV645" s="13" t="s">
        <v>87</v>
      </c>
      <c r="AW645" s="13" t="s">
        <v>34</v>
      </c>
      <c r="AX645" s="13" t="s">
        <v>77</v>
      </c>
      <c r="AY645" s="212" t="s">
        <v>157</v>
      </c>
    </row>
    <row r="646" spans="1:65" s="13" customFormat="1" ht="10.15">
      <c r="B646" s="201"/>
      <c r="C646" s="202"/>
      <c r="D646" s="203" t="s">
        <v>173</v>
      </c>
      <c r="E646" s="204" t="s">
        <v>1</v>
      </c>
      <c r="F646" s="205" t="s">
        <v>882</v>
      </c>
      <c r="G646" s="202"/>
      <c r="H646" s="206">
        <v>155.25</v>
      </c>
      <c r="I646" s="207"/>
      <c r="J646" s="202"/>
      <c r="K646" s="202"/>
      <c r="L646" s="208"/>
      <c r="M646" s="209"/>
      <c r="N646" s="210"/>
      <c r="O646" s="210"/>
      <c r="P646" s="210"/>
      <c r="Q646" s="210"/>
      <c r="R646" s="210"/>
      <c r="S646" s="210"/>
      <c r="T646" s="211"/>
      <c r="AT646" s="212" t="s">
        <v>173</v>
      </c>
      <c r="AU646" s="212" t="s">
        <v>87</v>
      </c>
      <c r="AV646" s="13" t="s">
        <v>87</v>
      </c>
      <c r="AW646" s="13" t="s">
        <v>34</v>
      </c>
      <c r="AX646" s="13" t="s">
        <v>77</v>
      </c>
      <c r="AY646" s="212" t="s">
        <v>157</v>
      </c>
    </row>
    <row r="647" spans="1:65" s="13" customFormat="1" ht="10.15">
      <c r="B647" s="201"/>
      <c r="C647" s="202"/>
      <c r="D647" s="203" t="s">
        <v>173</v>
      </c>
      <c r="E647" s="204" t="s">
        <v>1</v>
      </c>
      <c r="F647" s="205" t="s">
        <v>921</v>
      </c>
      <c r="G647" s="202"/>
      <c r="H647" s="206">
        <v>99.016000000000005</v>
      </c>
      <c r="I647" s="207"/>
      <c r="J647" s="202"/>
      <c r="K647" s="202"/>
      <c r="L647" s="208"/>
      <c r="M647" s="209"/>
      <c r="N647" s="210"/>
      <c r="O647" s="210"/>
      <c r="P647" s="210"/>
      <c r="Q647" s="210"/>
      <c r="R647" s="210"/>
      <c r="S647" s="210"/>
      <c r="T647" s="211"/>
      <c r="AT647" s="212" t="s">
        <v>173</v>
      </c>
      <c r="AU647" s="212" t="s">
        <v>87</v>
      </c>
      <c r="AV647" s="13" t="s">
        <v>87</v>
      </c>
      <c r="AW647" s="13" t="s">
        <v>34</v>
      </c>
      <c r="AX647" s="13" t="s">
        <v>77</v>
      </c>
      <c r="AY647" s="212" t="s">
        <v>157</v>
      </c>
    </row>
    <row r="648" spans="1:65" s="14" customFormat="1" ht="10.15">
      <c r="B648" s="213"/>
      <c r="C648" s="214"/>
      <c r="D648" s="203" t="s">
        <v>173</v>
      </c>
      <c r="E648" s="215" t="s">
        <v>1</v>
      </c>
      <c r="F648" s="216" t="s">
        <v>178</v>
      </c>
      <c r="G648" s="214"/>
      <c r="H648" s="217">
        <v>577.25099999999998</v>
      </c>
      <c r="I648" s="218"/>
      <c r="J648" s="214"/>
      <c r="K648" s="214"/>
      <c r="L648" s="219"/>
      <c r="M648" s="220"/>
      <c r="N648" s="221"/>
      <c r="O648" s="221"/>
      <c r="P648" s="221"/>
      <c r="Q648" s="221"/>
      <c r="R648" s="221"/>
      <c r="S648" s="221"/>
      <c r="T648" s="222"/>
      <c r="AT648" s="223" t="s">
        <v>173</v>
      </c>
      <c r="AU648" s="223" t="s">
        <v>87</v>
      </c>
      <c r="AV648" s="14" t="s">
        <v>163</v>
      </c>
      <c r="AW648" s="14" t="s">
        <v>4</v>
      </c>
      <c r="AX648" s="14" t="s">
        <v>85</v>
      </c>
      <c r="AY648" s="223" t="s">
        <v>157</v>
      </c>
    </row>
    <row r="649" spans="1:65" s="2" customFormat="1" ht="16.5" customHeight="1">
      <c r="A649" s="34"/>
      <c r="B649" s="35"/>
      <c r="C649" s="234" t="s">
        <v>927</v>
      </c>
      <c r="D649" s="234" t="s">
        <v>334</v>
      </c>
      <c r="E649" s="235" t="s">
        <v>928</v>
      </c>
      <c r="F649" s="236" t="s">
        <v>929</v>
      </c>
      <c r="G649" s="237" t="s">
        <v>171</v>
      </c>
      <c r="H649" s="238">
        <v>666.72500000000002</v>
      </c>
      <c r="I649" s="239"/>
      <c r="J649" s="240">
        <f>ROUND(I649*H649,2)</f>
        <v>0</v>
      </c>
      <c r="K649" s="241"/>
      <c r="L649" s="242"/>
      <c r="M649" s="243" t="s">
        <v>1</v>
      </c>
      <c r="N649" s="244" t="s">
        <v>42</v>
      </c>
      <c r="O649" s="71"/>
      <c r="P649" s="197">
        <f>O649*H649</f>
        <v>0</v>
      </c>
      <c r="Q649" s="197">
        <v>2.5000000000000001E-4</v>
      </c>
      <c r="R649" s="197">
        <f>Q649*H649</f>
        <v>0.16668125</v>
      </c>
      <c r="S649" s="197">
        <v>0</v>
      </c>
      <c r="T649" s="198">
        <f>S649*H649</f>
        <v>0</v>
      </c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R649" s="199" t="s">
        <v>328</v>
      </c>
      <c r="AT649" s="199" t="s">
        <v>334</v>
      </c>
      <c r="AU649" s="199" t="s">
        <v>87</v>
      </c>
      <c r="AY649" s="17" t="s">
        <v>157</v>
      </c>
      <c r="BE649" s="200">
        <f>IF(N649="základní",J649,0)</f>
        <v>0</v>
      </c>
      <c r="BF649" s="200">
        <f>IF(N649="snížená",J649,0)</f>
        <v>0</v>
      </c>
      <c r="BG649" s="200">
        <f>IF(N649="zákl. přenesená",J649,0)</f>
        <v>0</v>
      </c>
      <c r="BH649" s="200">
        <f>IF(N649="sníž. přenesená",J649,0)</f>
        <v>0</v>
      </c>
      <c r="BI649" s="200">
        <f>IF(N649="nulová",J649,0)</f>
        <v>0</v>
      </c>
      <c r="BJ649" s="17" t="s">
        <v>85</v>
      </c>
      <c r="BK649" s="200">
        <f>ROUND(I649*H649,2)</f>
        <v>0</v>
      </c>
      <c r="BL649" s="17" t="s">
        <v>252</v>
      </c>
      <c r="BM649" s="199" t="s">
        <v>930</v>
      </c>
    </row>
    <row r="650" spans="1:65" s="13" customFormat="1" ht="10.15">
      <c r="B650" s="201"/>
      <c r="C650" s="202"/>
      <c r="D650" s="203" t="s">
        <v>173</v>
      </c>
      <c r="E650" s="204" t="s">
        <v>1</v>
      </c>
      <c r="F650" s="205" t="s">
        <v>931</v>
      </c>
      <c r="G650" s="202"/>
      <c r="H650" s="206">
        <v>666.72500000000002</v>
      </c>
      <c r="I650" s="207"/>
      <c r="J650" s="202"/>
      <c r="K650" s="202"/>
      <c r="L650" s="208"/>
      <c r="M650" s="209"/>
      <c r="N650" s="210"/>
      <c r="O650" s="210"/>
      <c r="P650" s="210"/>
      <c r="Q650" s="210"/>
      <c r="R650" s="210"/>
      <c r="S650" s="210"/>
      <c r="T650" s="211"/>
      <c r="AT650" s="212" t="s">
        <v>173</v>
      </c>
      <c r="AU650" s="212" t="s">
        <v>87</v>
      </c>
      <c r="AV650" s="13" t="s">
        <v>87</v>
      </c>
      <c r="AW650" s="13" t="s">
        <v>34</v>
      </c>
      <c r="AX650" s="13" t="s">
        <v>85</v>
      </c>
      <c r="AY650" s="212" t="s">
        <v>157</v>
      </c>
    </row>
    <row r="651" spans="1:65" s="2" customFormat="1" ht="49.05" customHeight="1">
      <c r="A651" s="34"/>
      <c r="B651" s="35"/>
      <c r="C651" s="187" t="s">
        <v>932</v>
      </c>
      <c r="D651" s="187" t="s">
        <v>159</v>
      </c>
      <c r="E651" s="188" t="s">
        <v>933</v>
      </c>
      <c r="F651" s="189" t="s">
        <v>934</v>
      </c>
      <c r="G651" s="190" t="s">
        <v>218</v>
      </c>
      <c r="H651" s="191">
        <v>5.5229999999999997</v>
      </c>
      <c r="I651" s="192"/>
      <c r="J651" s="193">
        <f>ROUND(I651*H651,2)</f>
        <v>0</v>
      </c>
      <c r="K651" s="194"/>
      <c r="L651" s="39"/>
      <c r="M651" s="195" t="s">
        <v>1</v>
      </c>
      <c r="N651" s="196" t="s">
        <v>42</v>
      </c>
      <c r="O651" s="71"/>
      <c r="P651" s="197">
        <f>O651*H651</f>
        <v>0</v>
      </c>
      <c r="Q651" s="197">
        <v>0</v>
      </c>
      <c r="R651" s="197">
        <f>Q651*H651</f>
        <v>0</v>
      </c>
      <c r="S651" s="197">
        <v>0</v>
      </c>
      <c r="T651" s="198">
        <f>S651*H651</f>
        <v>0</v>
      </c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R651" s="199" t="s">
        <v>252</v>
      </c>
      <c r="AT651" s="199" t="s">
        <v>159</v>
      </c>
      <c r="AU651" s="199" t="s">
        <v>87</v>
      </c>
      <c r="AY651" s="17" t="s">
        <v>157</v>
      </c>
      <c r="BE651" s="200">
        <f>IF(N651="základní",J651,0)</f>
        <v>0</v>
      </c>
      <c r="BF651" s="200">
        <f>IF(N651="snížená",J651,0)</f>
        <v>0</v>
      </c>
      <c r="BG651" s="200">
        <f>IF(N651="zákl. přenesená",J651,0)</f>
        <v>0</v>
      </c>
      <c r="BH651" s="200">
        <f>IF(N651="sníž. přenesená",J651,0)</f>
        <v>0</v>
      </c>
      <c r="BI651" s="200">
        <f>IF(N651="nulová",J651,0)</f>
        <v>0</v>
      </c>
      <c r="BJ651" s="17" t="s">
        <v>85</v>
      </c>
      <c r="BK651" s="200">
        <f>ROUND(I651*H651,2)</f>
        <v>0</v>
      </c>
      <c r="BL651" s="17" t="s">
        <v>252</v>
      </c>
      <c r="BM651" s="199" t="s">
        <v>935</v>
      </c>
    </row>
    <row r="652" spans="1:65" s="12" customFormat="1" ht="22.8" customHeight="1">
      <c r="B652" s="171"/>
      <c r="C652" s="172"/>
      <c r="D652" s="173" t="s">
        <v>76</v>
      </c>
      <c r="E652" s="185" t="s">
        <v>936</v>
      </c>
      <c r="F652" s="185" t="s">
        <v>937</v>
      </c>
      <c r="G652" s="172"/>
      <c r="H652" s="172"/>
      <c r="I652" s="175"/>
      <c r="J652" s="186">
        <f>BK652</f>
        <v>0</v>
      </c>
      <c r="K652" s="172"/>
      <c r="L652" s="177"/>
      <c r="M652" s="178"/>
      <c r="N652" s="179"/>
      <c r="O652" s="179"/>
      <c r="P652" s="180">
        <f>SUM(P653:P704)</f>
        <v>0</v>
      </c>
      <c r="Q652" s="179"/>
      <c r="R652" s="180">
        <f>SUM(R653:R704)</f>
        <v>7.1536753400000004</v>
      </c>
      <c r="S652" s="179"/>
      <c r="T652" s="181">
        <f>SUM(T653:T704)</f>
        <v>0</v>
      </c>
      <c r="AR652" s="182" t="s">
        <v>87</v>
      </c>
      <c r="AT652" s="183" t="s">
        <v>76</v>
      </c>
      <c r="AU652" s="183" t="s">
        <v>85</v>
      </c>
      <c r="AY652" s="182" t="s">
        <v>157</v>
      </c>
      <c r="BK652" s="184">
        <f>SUM(BK653:BK704)</f>
        <v>0</v>
      </c>
    </row>
    <row r="653" spans="1:65" s="2" customFormat="1" ht="37.799999999999997" customHeight="1">
      <c r="A653" s="34"/>
      <c r="B653" s="35"/>
      <c r="C653" s="187" t="s">
        <v>938</v>
      </c>
      <c r="D653" s="187" t="s">
        <v>159</v>
      </c>
      <c r="E653" s="188" t="s">
        <v>939</v>
      </c>
      <c r="F653" s="189" t="s">
        <v>940</v>
      </c>
      <c r="G653" s="190" t="s">
        <v>171</v>
      </c>
      <c r="H653" s="191">
        <v>426</v>
      </c>
      <c r="I653" s="192"/>
      <c r="J653" s="193">
        <f>ROUND(I653*H653,2)</f>
        <v>0</v>
      </c>
      <c r="K653" s="194"/>
      <c r="L653" s="39"/>
      <c r="M653" s="195" t="s">
        <v>1</v>
      </c>
      <c r="N653" s="196" t="s">
        <v>42</v>
      </c>
      <c r="O653" s="71"/>
      <c r="P653" s="197">
        <f>O653*H653</f>
        <v>0</v>
      </c>
      <c r="Q653" s="197">
        <v>0</v>
      </c>
      <c r="R653" s="197">
        <f>Q653*H653</f>
        <v>0</v>
      </c>
      <c r="S653" s="197">
        <v>0</v>
      </c>
      <c r="T653" s="198">
        <f>S653*H653</f>
        <v>0</v>
      </c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R653" s="199" t="s">
        <v>252</v>
      </c>
      <c r="AT653" s="199" t="s">
        <v>159</v>
      </c>
      <c r="AU653" s="199" t="s">
        <v>87</v>
      </c>
      <c r="AY653" s="17" t="s">
        <v>157</v>
      </c>
      <c r="BE653" s="200">
        <f>IF(N653="základní",J653,0)</f>
        <v>0</v>
      </c>
      <c r="BF653" s="200">
        <f>IF(N653="snížená",J653,0)</f>
        <v>0</v>
      </c>
      <c r="BG653" s="200">
        <f>IF(N653="zákl. přenesená",J653,0)</f>
        <v>0</v>
      </c>
      <c r="BH653" s="200">
        <f>IF(N653="sníž. přenesená",J653,0)</f>
        <v>0</v>
      </c>
      <c r="BI653" s="200">
        <f>IF(N653="nulová",J653,0)</f>
        <v>0</v>
      </c>
      <c r="BJ653" s="17" t="s">
        <v>85</v>
      </c>
      <c r="BK653" s="200">
        <f>ROUND(I653*H653,2)</f>
        <v>0</v>
      </c>
      <c r="BL653" s="17" t="s">
        <v>252</v>
      </c>
      <c r="BM653" s="199" t="s">
        <v>941</v>
      </c>
    </row>
    <row r="654" spans="1:65" s="13" customFormat="1" ht="10.15">
      <c r="B654" s="201"/>
      <c r="C654" s="202"/>
      <c r="D654" s="203" t="s">
        <v>173</v>
      </c>
      <c r="E654" s="204" t="s">
        <v>1</v>
      </c>
      <c r="F654" s="205" t="s">
        <v>639</v>
      </c>
      <c r="G654" s="202"/>
      <c r="H654" s="206">
        <v>131</v>
      </c>
      <c r="I654" s="207"/>
      <c r="J654" s="202"/>
      <c r="K654" s="202"/>
      <c r="L654" s="208"/>
      <c r="M654" s="209"/>
      <c r="N654" s="210"/>
      <c r="O654" s="210"/>
      <c r="P654" s="210"/>
      <c r="Q654" s="210"/>
      <c r="R654" s="210"/>
      <c r="S654" s="210"/>
      <c r="T654" s="211"/>
      <c r="AT654" s="212" t="s">
        <v>173</v>
      </c>
      <c r="AU654" s="212" t="s">
        <v>87</v>
      </c>
      <c r="AV654" s="13" t="s">
        <v>87</v>
      </c>
      <c r="AW654" s="13" t="s">
        <v>34</v>
      </c>
      <c r="AX654" s="13" t="s">
        <v>77</v>
      </c>
      <c r="AY654" s="212" t="s">
        <v>157</v>
      </c>
    </row>
    <row r="655" spans="1:65" s="13" customFormat="1" ht="10.15">
      <c r="B655" s="201"/>
      <c r="C655" s="202"/>
      <c r="D655" s="203" t="s">
        <v>173</v>
      </c>
      <c r="E655" s="204" t="s">
        <v>1</v>
      </c>
      <c r="F655" s="205" t="s">
        <v>640</v>
      </c>
      <c r="G655" s="202"/>
      <c r="H655" s="206">
        <v>295</v>
      </c>
      <c r="I655" s="207"/>
      <c r="J655" s="202"/>
      <c r="K655" s="202"/>
      <c r="L655" s="208"/>
      <c r="M655" s="209"/>
      <c r="N655" s="210"/>
      <c r="O655" s="210"/>
      <c r="P655" s="210"/>
      <c r="Q655" s="210"/>
      <c r="R655" s="210"/>
      <c r="S655" s="210"/>
      <c r="T655" s="211"/>
      <c r="AT655" s="212" t="s">
        <v>173</v>
      </c>
      <c r="AU655" s="212" t="s">
        <v>87</v>
      </c>
      <c r="AV655" s="13" t="s">
        <v>87</v>
      </c>
      <c r="AW655" s="13" t="s">
        <v>34</v>
      </c>
      <c r="AX655" s="13" t="s">
        <v>77</v>
      </c>
      <c r="AY655" s="212" t="s">
        <v>157</v>
      </c>
    </row>
    <row r="656" spans="1:65" s="14" customFormat="1" ht="10.15">
      <c r="B656" s="213"/>
      <c r="C656" s="214"/>
      <c r="D656" s="203" t="s">
        <v>173</v>
      </c>
      <c r="E656" s="215" t="s">
        <v>1</v>
      </c>
      <c r="F656" s="216" t="s">
        <v>178</v>
      </c>
      <c r="G656" s="214"/>
      <c r="H656" s="217">
        <v>426</v>
      </c>
      <c r="I656" s="218"/>
      <c r="J656" s="214"/>
      <c r="K656" s="214"/>
      <c r="L656" s="219"/>
      <c r="M656" s="220"/>
      <c r="N656" s="221"/>
      <c r="O656" s="221"/>
      <c r="P656" s="221"/>
      <c r="Q656" s="221"/>
      <c r="R656" s="221"/>
      <c r="S656" s="221"/>
      <c r="T656" s="222"/>
      <c r="AT656" s="223" t="s">
        <v>173</v>
      </c>
      <c r="AU656" s="223" t="s">
        <v>87</v>
      </c>
      <c r="AV656" s="14" t="s">
        <v>163</v>
      </c>
      <c r="AW656" s="14" t="s">
        <v>4</v>
      </c>
      <c r="AX656" s="14" t="s">
        <v>85</v>
      </c>
      <c r="AY656" s="223" t="s">
        <v>157</v>
      </c>
    </row>
    <row r="657" spans="1:65" s="2" customFormat="1" ht="24.2" customHeight="1">
      <c r="A657" s="34"/>
      <c r="B657" s="35"/>
      <c r="C657" s="234" t="s">
        <v>942</v>
      </c>
      <c r="D657" s="234" t="s">
        <v>334</v>
      </c>
      <c r="E657" s="235" t="s">
        <v>943</v>
      </c>
      <c r="F657" s="236" t="s">
        <v>944</v>
      </c>
      <c r="G657" s="237" t="s">
        <v>171</v>
      </c>
      <c r="H657" s="238">
        <v>295</v>
      </c>
      <c r="I657" s="239"/>
      <c r="J657" s="240">
        <f>ROUND(I657*H657,2)</f>
        <v>0</v>
      </c>
      <c r="K657" s="241"/>
      <c r="L657" s="242"/>
      <c r="M657" s="243" t="s">
        <v>1</v>
      </c>
      <c r="N657" s="244" t="s">
        <v>42</v>
      </c>
      <c r="O657" s="71"/>
      <c r="P657" s="197">
        <f>O657*H657</f>
        <v>0</v>
      </c>
      <c r="Q657" s="197">
        <v>3.5000000000000001E-3</v>
      </c>
      <c r="R657" s="197">
        <f>Q657*H657</f>
        <v>1.0325</v>
      </c>
      <c r="S657" s="197">
        <v>0</v>
      </c>
      <c r="T657" s="198">
        <f>S657*H657</f>
        <v>0</v>
      </c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R657" s="199" t="s">
        <v>328</v>
      </c>
      <c r="AT657" s="199" t="s">
        <v>334</v>
      </c>
      <c r="AU657" s="199" t="s">
        <v>87</v>
      </c>
      <c r="AY657" s="17" t="s">
        <v>157</v>
      </c>
      <c r="BE657" s="200">
        <f>IF(N657="základní",J657,0)</f>
        <v>0</v>
      </c>
      <c r="BF657" s="200">
        <f>IF(N657="snížená",J657,0)</f>
        <v>0</v>
      </c>
      <c r="BG657" s="200">
        <f>IF(N657="zákl. přenesená",J657,0)</f>
        <v>0</v>
      </c>
      <c r="BH657" s="200">
        <f>IF(N657="sníž. přenesená",J657,0)</f>
        <v>0</v>
      </c>
      <c r="BI657" s="200">
        <f>IF(N657="nulová",J657,0)</f>
        <v>0</v>
      </c>
      <c r="BJ657" s="17" t="s">
        <v>85</v>
      </c>
      <c r="BK657" s="200">
        <f>ROUND(I657*H657,2)</f>
        <v>0</v>
      </c>
      <c r="BL657" s="17" t="s">
        <v>252</v>
      </c>
      <c r="BM657" s="199" t="s">
        <v>945</v>
      </c>
    </row>
    <row r="658" spans="1:65" s="13" customFormat="1" ht="10.15">
      <c r="B658" s="201"/>
      <c r="C658" s="202"/>
      <c r="D658" s="203" t="s">
        <v>173</v>
      </c>
      <c r="E658" s="204" t="s">
        <v>1</v>
      </c>
      <c r="F658" s="205" t="s">
        <v>640</v>
      </c>
      <c r="G658" s="202"/>
      <c r="H658" s="206">
        <v>295</v>
      </c>
      <c r="I658" s="207"/>
      <c r="J658" s="202"/>
      <c r="K658" s="202"/>
      <c r="L658" s="208"/>
      <c r="M658" s="209"/>
      <c r="N658" s="210"/>
      <c r="O658" s="210"/>
      <c r="P658" s="210"/>
      <c r="Q658" s="210"/>
      <c r="R658" s="210"/>
      <c r="S658" s="210"/>
      <c r="T658" s="211"/>
      <c r="AT658" s="212" t="s">
        <v>173</v>
      </c>
      <c r="AU658" s="212" t="s">
        <v>87</v>
      </c>
      <c r="AV658" s="13" t="s">
        <v>87</v>
      </c>
      <c r="AW658" s="13" t="s">
        <v>34</v>
      </c>
      <c r="AX658" s="13" t="s">
        <v>77</v>
      </c>
      <c r="AY658" s="212" t="s">
        <v>157</v>
      </c>
    </row>
    <row r="659" spans="1:65" s="14" customFormat="1" ht="10.15">
      <c r="B659" s="213"/>
      <c r="C659" s="214"/>
      <c r="D659" s="203" t="s">
        <v>173</v>
      </c>
      <c r="E659" s="215" t="s">
        <v>1</v>
      </c>
      <c r="F659" s="216" t="s">
        <v>178</v>
      </c>
      <c r="G659" s="214"/>
      <c r="H659" s="217">
        <v>295</v>
      </c>
      <c r="I659" s="218"/>
      <c r="J659" s="214"/>
      <c r="K659" s="214"/>
      <c r="L659" s="219"/>
      <c r="M659" s="220"/>
      <c r="N659" s="221"/>
      <c r="O659" s="221"/>
      <c r="P659" s="221"/>
      <c r="Q659" s="221"/>
      <c r="R659" s="221"/>
      <c r="S659" s="221"/>
      <c r="T659" s="222"/>
      <c r="AT659" s="223" t="s">
        <v>173</v>
      </c>
      <c r="AU659" s="223" t="s">
        <v>87</v>
      </c>
      <c r="AV659" s="14" t="s">
        <v>163</v>
      </c>
      <c r="AW659" s="14" t="s">
        <v>4</v>
      </c>
      <c r="AX659" s="14" t="s">
        <v>85</v>
      </c>
      <c r="AY659" s="223" t="s">
        <v>157</v>
      </c>
    </row>
    <row r="660" spans="1:65" s="2" customFormat="1" ht="24.2" customHeight="1">
      <c r="A660" s="34"/>
      <c r="B660" s="35"/>
      <c r="C660" s="234" t="s">
        <v>946</v>
      </c>
      <c r="D660" s="234" t="s">
        <v>334</v>
      </c>
      <c r="E660" s="235" t="s">
        <v>947</v>
      </c>
      <c r="F660" s="236" t="s">
        <v>948</v>
      </c>
      <c r="G660" s="237" t="s">
        <v>171</v>
      </c>
      <c r="H660" s="238">
        <v>139.4</v>
      </c>
      <c r="I660" s="239"/>
      <c r="J660" s="240">
        <f>ROUND(I660*H660,2)</f>
        <v>0</v>
      </c>
      <c r="K660" s="241"/>
      <c r="L660" s="242"/>
      <c r="M660" s="243" t="s">
        <v>1</v>
      </c>
      <c r="N660" s="244" t="s">
        <v>42</v>
      </c>
      <c r="O660" s="71"/>
      <c r="P660" s="197">
        <f>O660*H660</f>
        <v>0</v>
      </c>
      <c r="Q660" s="197">
        <v>1.4E-3</v>
      </c>
      <c r="R660" s="197">
        <f>Q660*H660</f>
        <v>0.19516</v>
      </c>
      <c r="S660" s="197">
        <v>0</v>
      </c>
      <c r="T660" s="198">
        <f>S660*H660</f>
        <v>0</v>
      </c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R660" s="199" t="s">
        <v>328</v>
      </c>
      <c r="AT660" s="199" t="s">
        <v>334</v>
      </c>
      <c r="AU660" s="199" t="s">
        <v>87</v>
      </c>
      <c r="AY660" s="17" t="s">
        <v>157</v>
      </c>
      <c r="BE660" s="200">
        <f>IF(N660="základní",J660,0)</f>
        <v>0</v>
      </c>
      <c r="BF660" s="200">
        <f>IF(N660="snížená",J660,0)</f>
        <v>0</v>
      </c>
      <c r="BG660" s="200">
        <f>IF(N660="zákl. přenesená",J660,0)</f>
        <v>0</v>
      </c>
      <c r="BH660" s="200">
        <f>IF(N660="sníž. přenesená",J660,0)</f>
        <v>0</v>
      </c>
      <c r="BI660" s="200">
        <f>IF(N660="nulová",J660,0)</f>
        <v>0</v>
      </c>
      <c r="BJ660" s="17" t="s">
        <v>85</v>
      </c>
      <c r="BK660" s="200">
        <f>ROUND(I660*H660,2)</f>
        <v>0</v>
      </c>
      <c r="BL660" s="17" t="s">
        <v>252</v>
      </c>
      <c r="BM660" s="199" t="s">
        <v>949</v>
      </c>
    </row>
    <row r="661" spans="1:65" s="13" customFormat="1" ht="10.15">
      <c r="B661" s="201"/>
      <c r="C661" s="202"/>
      <c r="D661" s="203" t="s">
        <v>173</v>
      </c>
      <c r="E661" s="204" t="s">
        <v>1</v>
      </c>
      <c r="F661" s="205" t="s">
        <v>641</v>
      </c>
      <c r="G661" s="202"/>
      <c r="H661" s="206">
        <v>31.7</v>
      </c>
      <c r="I661" s="207"/>
      <c r="J661" s="202"/>
      <c r="K661" s="202"/>
      <c r="L661" s="208"/>
      <c r="M661" s="209"/>
      <c r="N661" s="210"/>
      <c r="O661" s="210"/>
      <c r="P661" s="210"/>
      <c r="Q661" s="210"/>
      <c r="R661" s="210"/>
      <c r="S661" s="210"/>
      <c r="T661" s="211"/>
      <c r="AT661" s="212" t="s">
        <v>173</v>
      </c>
      <c r="AU661" s="212" t="s">
        <v>87</v>
      </c>
      <c r="AV661" s="13" t="s">
        <v>87</v>
      </c>
      <c r="AW661" s="13" t="s">
        <v>34</v>
      </c>
      <c r="AX661" s="13" t="s">
        <v>77</v>
      </c>
      <c r="AY661" s="212" t="s">
        <v>157</v>
      </c>
    </row>
    <row r="662" spans="1:65" s="13" customFormat="1" ht="10.15">
      <c r="B662" s="201"/>
      <c r="C662" s="202"/>
      <c r="D662" s="203" t="s">
        <v>173</v>
      </c>
      <c r="E662" s="204" t="s">
        <v>1</v>
      </c>
      <c r="F662" s="205" t="s">
        <v>642</v>
      </c>
      <c r="G662" s="202"/>
      <c r="H662" s="206">
        <v>107.7</v>
      </c>
      <c r="I662" s="207"/>
      <c r="J662" s="202"/>
      <c r="K662" s="202"/>
      <c r="L662" s="208"/>
      <c r="M662" s="209"/>
      <c r="N662" s="210"/>
      <c r="O662" s="210"/>
      <c r="P662" s="210"/>
      <c r="Q662" s="210"/>
      <c r="R662" s="210"/>
      <c r="S662" s="210"/>
      <c r="T662" s="211"/>
      <c r="AT662" s="212" t="s">
        <v>173</v>
      </c>
      <c r="AU662" s="212" t="s">
        <v>87</v>
      </c>
      <c r="AV662" s="13" t="s">
        <v>87</v>
      </c>
      <c r="AW662" s="13" t="s">
        <v>34</v>
      </c>
      <c r="AX662" s="13" t="s">
        <v>77</v>
      </c>
      <c r="AY662" s="212" t="s">
        <v>157</v>
      </c>
    </row>
    <row r="663" spans="1:65" s="14" customFormat="1" ht="10.15">
      <c r="B663" s="213"/>
      <c r="C663" s="214"/>
      <c r="D663" s="203" t="s">
        <v>173</v>
      </c>
      <c r="E663" s="215" t="s">
        <v>1</v>
      </c>
      <c r="F663" s="216" t="s">
        <v>178</v>
      </c>
      <c r="G663" s="214"/>
      <c r="H663" s="217">
        <v>139.4</v>
      </c>
      <c r="I663" s="218"/>
      <c r="J663" s="214"/>
      <c r="K663" s="214"/>
      <c r="L663" s="219"/>
      <c r="M663" s="220"/>
      <c r="N663" s="221"/>
      <c r="O663" s="221"/>
      <c r="P663" s="221"/>
      <c r="Q663" s="221"/>
      <c r="R663" s="221"/>
      <c r="S663" s="221"/>
      <c r="T663" s="222"/>
      <c r="AT663" s="223" t="s">
        <v>173</v>
      </c>
      <c r="AU663" s="223" t="s">
        <v>87</v>
      </c>
      <c r="AV663" s="14" t="s">
        <v>163</v>
      </c>
      <c r="AW663" s="14" t="s">
        <v>4</v>
      </c>
      <c r="AX663" s="14" t="s">
        <v>85</v>
      </c>
      <c r="AY663" s="223" t="s">
        <v>157</v>
      </c>
    </row>
    <row r="664" spans="1:65" s="2" customFormat="1" ht="24.2" customHeight="1">
      <c r="A664" s="34"/>
      <c r="B664" s="35"/>
      <c r="C664" s="234" t="s">
        <v>950</v>
      </c>
      <c r="D664" s="234" t="s">
        <v>334</v>
      </c>
      <c r="E664" s="235" t="s">
        <v>951</v>
      </c>
      <c r="F664" s="236" t="s">
        <v>952</v>
      </c>
      <c r="G664" s="237" t="s">
        <v>171</v>
      </c>
      <c r="H664" s="238">
        <v>139.4</v>
      </c>
      <c r="I664" s="239"/>
      <c r="J664" s="240">
        <f>ROUND(I664*H664,2)</f>
        <v>0</v>
      </c>
      <c r="K664" s="241"/>
      <c r="L664" s="242"/>
      <c r="M664" s="243" t="s">
        <v>1</v>
      </c>
      <c r="N664" s="244" t="s">
        <v>42</v>
      </c>
      <c r="O664" s="71"/>
      <c r="P664" s="197">
        <f>O664*H664</f>
        <v>0</v>
      </c>
      <c r="Q664" s="197">
        <v>5.1999999999999995E-4</v>
      </c>
      <c r="R664" s="197">
        <f>Q664*H664</f>
        <v>7.2487999999999997E-2</v>
      </c>
      <c r="S664" s="197">
        <v>0</v>
      </c>
      <c r="T664" s="198">
        <f>S664*H664</f>
        <v>0</v>
      </c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R664" s="199" t="s">
        <v>328</v>
      </c>
      <c r="AT664" s="199" t="s">
        <v>334</v>
      </c>
      <c r="AU664" s="199" t="s">
        <v>87</v>
      </c>
      <c r="AY664" s="17" t="s">
        <v>157</v>
      </c>
      <c r="BE664" s="200">
        <f>IF(N664="základní",J664,0)</f>
        <v>0</v>
      </c>
      <c r="BF664" s="200">
        <f>IF(N664="snížená",J664,0)</f>
        <v>0</v>
      </c>
      <c r="BG664" s="200">
        <f>IF(N664="zákl. přenesená",J664,0)</f>
        <v>0</v>
      </c>
      <c r="BH664" s="200">
        <f>IF(N664="sníž. přenesená",J664,0)</f>
        <v>0</v>
      </c>
      <c r="BI664" s="200">
        <f>IF(N664="nulová",J664,0)</f>
        <v>0</v>
      </c>
      <c r="BJ664" s="17" t="s">
        <v>85</v>
      </c>
      <c r="BK664" s="200">
        <f>ROUND(I664*H664,2)</f>
        <v>0</v>
      </c>
      <c r="BL664" s="17" t="s">
        <v>252</v>
      </c>
      <c r="BM664" s="199" t="s">
        <v>953</v>
      </c>
    </row>
    <row r="665" spans="1:65" s="13" customFormat="1" ht="10.15">
      <c r="B665" s="201"/>
      <c r="C665" s="202"/>
      <c r="D665" s="203" t="s">
        <v>173</v>
      </c>
      <c r="E665" s="204" t="s">
        <v>1</v>
      </c>
      <c r="F665" s="205" t="s">
        <v>641</v>
      </c>
      <c r="G665" s="202"/>
      <c r="H665" s="206">
        <v>31.7</v>
      </c>
      <c r="I665" s="207"/>
      <c r="J665" s="202"/>
      <c r="K665" s="202"/>
      <c r="L665" s="208"/>
      <c r="M665" s="209"/>
      <c r="N665" s="210"/>
      <c r="O665" s="210"/>
      <c r="P665" s="210"/>
      <c r="Q665" s="210"/>
      <c r="R665" s="210"/>
      <c r="S665" s="210"/>
      <c r="T665" s="211"/>
      <c r="AT665" s="212" t="s">
        <v>173</v>
      </c>
      <c r="AU665" s="212" t="s">
        <v>87</v>
      </c>
      <c r="AV665" s="13" t="s">
        <v>87</v>
      </c>
      <c r="AW665" s="13" t="s">
        <v>34</v>
      </c>
      <c r="AX665" s="13" t="s">
        <v>77</v>
      </c>
      <c r="AY665" s="212" t="s">
        <v>157</v>
      </c>
    </row>
    <row r="666" spans="1:65" s="13" customFormat="1" ht="10.15">
      <c r="B666" s="201"/>
      <c r="C666" s="202"/>
      <c r="D666" s="203" t="s">
        <v>173</v>
      </c>
      <c r="E666" s="204" t="s">
        <v>1</v>
      </c>
      <c r="F666" s="205" t="s">
        <v>642</v>
      </c>
      <c r="G666" s="202"/>
      <c r="H666" s="206">
        <v>107.7</v>
      </c>
      <c r="I666" s="207"/>
      <c r="J666" s="202"/>
      <c r="K666" s="202"/>
      <c r="L666" s="208"/>
      <c r="M666" s="209"/>
      <c r="N666" s="210"/>
      <c r="O666" s="210"/>
      <c r="P666" s="210"/>
      <c r="Q666" s="210"/>
      <c r="R666" s="210"/>
      <c r="S666" s="210"/>
      <c r="T666" s="211"/>
      <c r="AT666" s="212" t="s">
        <v>173</v>
      </c>
      <c r="AU666" s="212" t="s">
        <v>87</v>
      </c>
      <c r="AV666" s="13" t="s">
        <v>87</v>
      </c>
      <c r="AW666" s="13" t="s">
        <v>34</v>
      </c>
      <c r="AX666" s="13" t="s">
        <v>77</v>
      </c>
      <c r="AY666" s="212" t="s">
        <v>157</v>
      </c>
    </row>
    <row r="667" spans="1:65" s="14" customFormat="1" ht="10.15">
      <c r="B667" s="213"/>
      <c r="C667" s="214"/>
      <c r="D667" s="203" t="s">
        <v>173</v>
      </c>
      <c r="E667" s="215" t="s">
        <v>1</v>
      </c>
      <c r="F667" s="216" t="s">
        <v>178</v>
      </c>
      <c r="G667" s="214"/>
      <c r="H667" s="217">
        <v>139.4</v>
      </c>
      <c r="I667" s="218"/>
      <c r="J667" s="214"/>
      <c r="K667" s="214"/>
      <c r="L667" s="219"/>
      <c r="M667" s="220"/>
      <c r="N667" s="221"/>
      <c r="O667" s="221"/>
      <c r="P667" s="221"/>
      <c r="Q667" s="221"/>
      <c r="R667" s="221"/>
      <c r="S667" s="221"/>
      <c r="T667" s="222"/>
      <c r="AT667" s="223" t="s">
        <v>173</v>
      </c>
      <c r="AU667" s="223" t="s">
        <v>87</v>
      </c>
      <c r="AV667" s="14" t="s">
        <v>163</v>
      </c>
      <c r="AW667" s="14" t="s">
        <v>4</v>
      </c>
      <c r="AX667" s="14" t="s">
        <v>85</v>
      </c>
      <c r="AY667" s="223" t="s">
        <v>157</v>
      </c>
    </row>
    <row r="668" spans="1:65" s="2" customFormat="1" ht="24.2" customHeight="1">
      <c r="A668" s="34"/>
      <c r="B668" s="35"/>
      <c r="C668" s="234" t="s">
        <v>954</v>
      </c>
      <c r="D668" s="234" t="s">
        <v>334</v>
      </c>
      <c r="E668" s="235" t="s">
        <v>955</v>
      </c>
      <c r="F668" s="236" t="s">
        <v>956</v>
      </c>
      <c r="G668" s="237" t="s">
        <v>171</v>
      </c>
      <c r="H668" s="238">
        <v>137.55000000000001</v>
      </c>
      <c r="I668" s="239"/>
      <c r="J668" s="240">
        <f>ROUND(I668*H668,2)</f>
        <v>0</v>
      </c>
      <c r="K668" s="241"/>
      <c r="L668" s="242"/>
      <c r="M668" s="243" t="s">
        <v>1</v>
      </c>
      <c r="N668" s="244" t="s">
        <v>42</v>
      </c>
      <c r="O668" s="71"/>
      <c r="P668" s="197">
        <f>O668*H668</f>
        <v>0</v>
      </c>
      <c r="Q668" s="197">
        <v>4.2500000000000003E-3</v>
      </c>
      <c r="R668" s="197">
        <f>Q668*H668</f>
        <v>0.58458750000000004</v>
      </c>
      <c r="S668" s="197">
        <v>0</v>
      </c>
      <c r="T668" s="198">
        <f>S668*H668</f>
        <v>0</v>
      </c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R668" s="199" t="s">
        <v>328</v>
      </c>
      <c r="AT668" s="199" t="s">
        <v>334</v>
      </c>
      <c r="AU668" s="199" t="s">
        <v>87</v>
      </c>
      <c r="AY668" s="17" t="s">
        <v>157</v>
      </c>
      <c r="BE668" s="200">
        <f>IF(N668="základní",J668,0)</f>
        <v>0</v>
      </c>
      <c r="BF668" s="200">
        <f>IF(N668="snížená",J668,0)</f>
        <v>0</v>
      </c>
      <c r="BG668" s="200">
        <f>IF(N668="zákl. přenesená",J668,0)</f>
        <v>0</v>
      </c>
      <c r="BH668" s="200">
        <f>IF(N668="sníž. přenesená",J668,0)</f>
        <v>0</v>
      </c>
      <c r="BI668" s="200">
        <f>IF(N668="nulová",J668,0)</f>
        <v>0</v>
      </c>
      <c r="BJ668" s="17" t="s">
        <v>85</v>
      </c>
      <c r="BK668" s="200">
        <f>ROUND(I668*H668,2)</f>
        <v>0</v>
      </c>
      <c r="BL668" s="17" t="s">
        <v>252</v>
      </c>
      <c r="BM668" s="199" t="s">
        <v>957</v>
      </c>
    </row>
    <row r="669" spans="1:65" s="13" customFormat="1" ht="10.15">
      <c r="B669" s="201"/>
      <c r="C669" s="202"/>
      <c r="D669" s="203" t="s">
        <v>173</v>
      </c>
      <c r="E669" s="204" t="s">
        <v>1</v>
      </c>
      <c r="F669" s="205" t="s">
        <v>639</v>
      </c>
      <c r="G669" s="202"/>
      <c r="H669" s="206">
        <v>131</v>
      </c>
      <c r="I669" s="207"/>
      <c r="J669" s="202"/>
      <c r="K669" s="202"/>
      <c r="L669" s="208"/>
      <c r="M669" s="209"/>
      <c r="N669" s="210"/>
      <c r="O669" s="210"/>
      <c r="P669" s="210"/>
      <c r="Q669" s="210"/>
      <c r="R669" s="210"/>
      <c r="S669" s="210"/>
      <c r="T669" s="211"/>
      <c r="AT669" s="212" t="s">
        <v>173</v>
      </c>
      <c r="AU669" s="212" t="s">
        <v>87</v>
      </c>
      <c r="AV669" s="13" t="s">
        <v>87</v>
      </c>
      <c r="AW669" s="13" t="s">
        <v>34</v>
      </c>
      <c r="AX669" s="13" t="s">
        <v>77</v>
      </c>
      <c r="AY669" s="212" t="s">
        <v>157</v>
      </c>
    </row>
    <row r="670" spans="1:65" s="13" customFormat="1" ht="10.15">
      <c r="B670" s="201"/>
      <c r="C670" s="202"/>
      <c r="D670" s="203" t="s">
        <v>173</v>
      </c>
      <c r="E670" s="204" t="s">
        <v>1</v>
      </c>
      <c r="F670" s="205" t="s">
        <v>584</v>
      </c>
      <c r="G670" s="202"/>
      <c r="H670" s="206">
        <v>137.55000000000001</v>
      </c>
      <c r="I670" s="207"/>
      <c r="J670" s="202"/>
      <c r="K670" s="202"/>
      <c r="L670" s="208"/>
      <c r="M670" s="209"/>
      <c r="N670" s="210"/>
      <c r="O670" s="210"/>
      <c r="P670" s="210"/>
      <c r="Q670" s="210"/>
      <c r="R670" s="210"/>
      <c r="S670" s="210"/>
      <c r="T670" s="211"/>
      <c r="AT670" s="212" t="s">
        <v>173</v>
      </c>
      <c r="AU670" s="212" t="s">
        <v>87</v>
      </c>
      <c r="AV670" s="13" t="s">
        <v>87</v>
      </c>
      <c r="AW670" s="13" t="s">
        <v>34</v>
      </c>
      <c r="AX670" s="13" t="s">
        <v>85</v>
      </c>
      <c r="AY670" s="212" t="s">
        <v>157</v>
      </c>
    </row>
    <row r="671" spans="1:65" s="2" customFormat="1" ht="37.799999999999997" customHeight="1">
      <c r="A671" s="34"/>
      <c r="B671" s="35"/>
      <c r="C671" s="187" t="s">
        <v>958</v>
      </c>
      <c r="D671" s="187" t="s">
        <v>159</v>
      </c>
      <c r="E671" s="188" t="s">
        <v>959</v>
      </c>
      <c r="F671" s="189" t="s">
        <v>960</v>
      </c>
      <c r="G671" s="190" t="s">
        <v>171</v>
      </c>
      <c r="H671" s="191">
        <v>139.4</v>
      </c>
      <c r="I671" s="192"/>
      <c r="J671" s="193">
        <f>ROUND(I671*H671,2)</f>
        <v>0</v>
      </c>
      <c r="K671" s="194"/>
      <c r="L671" s="39"/>
      <c r="M671" s="195" t="s">
        <v>1</v>
      </c>
      <c r="N671" s="196" t="s">
        <v>42</v>
      </c>
      <c r="O671" s="71"/>
      <c r="P671" s="197">
        <f>O671*H671</f>
        <v>0</v>
      </c>
      <c r="Q671" s="197">
        <v>0</v>
      </c>
      <c r="R671" s="197">
        <f>Q671*H671</f>
        <v>0</v>
      </c>
      <c r="S671" s="197">
        <v>0</v>
      </c>
      <c r="T671" s="198">
        <f>S671*H671</f>
        <v>0</v>
      </c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R671" s="199" t="s">
        <v>252</v>
      </c>
      <c r="AT671" s="199" t="s">
        <v>159</v>
      </c>
      <c r="AU671" s="199" t="s">
        <v>87</v>
      </c>
      <c r="AY671" s="17" t="s">
        <v>157</v>
      </c>
      <c r="BE671" s="200">
        <f>IF(N671="základní",J671,0)</f>
        <v>0</v>
      </c>
      <c r="BF671" s="200">
        <f>IF(N671="snížená",J671,0)</f>
        <v>0</v>
      </c>
      <c r="BG671" s="200">
        <f>IF(N671="zákl. přenesená",J671,0)</f>
        <v>0</v>
      </c>
      <c r="BH671" s="200">
        <f>IF(N671="sníž. přenesená",J671,0)</f>
        <v>0</v>
      </c>
      <c r="BI671" s="200">
        <f>IF(N671="nulová",J671,0)</f>
        <v>0</v>
      </c>
      <c r="BJ671" s="17" t="s">
        <v>85</v>
      </c>
      <c r="BK671" s="200">
        <f>ROUND(I671*H671,2)</f>
        <v>0</v>
      </c>
      <c r="BL671" s="17" t="s">
        <v>252</v>
      </c>
      <c r="BM671" s="199" t="s">
        <v>961</v>
      </c>
    </row>
    <row r="672" spans="1:65" s="13" customFormat="1" ht="10.15">
      <c r="B672" s="201"/>
      <c r="C672" s="202"/>
      <c r="D672" s="203" t="s">
        <v>173</v>
      </c>
      <c r="E672" s="204" t="s">
        <v>1</v>
      </c>
      <c r="F672" s="205" t="s">
        <v>641</v>
      </c>
      <c r="G672" s="202"/>
      <c r="H672" s="206">
        <v>31.7</v>
      </c>
      <c r="I672" s="207"/>
      <c r="J672" s="202"/>
      <c r="K672" s="202"/>
      <c r="L672" s="208"/>
      <c r="M672" s="209"/>
      <c r="N672" s="210"/>
      <c r="O672" s="210"/>
      <c r="P672" s="210"/>
      <c r="Q672" s="210"/>
      <c r="R672" s="210"/>
      <c r="S672" s="210"/>
      <c r="T672" s="211"/>
      <c r="AT672" s="212" t="s">
        <v>173</v>
      </c>
      <c r="AU672" s="212" t="s">
        <v>87</v>
      </c>
      <c r="AV672" s="13" t="s">
        <v>87</v>
      </c>
      <c r="AW672" s="13" t="s">
        <v>34</v>
      </c>
      <c r="AX672" s="13" t="s">
        <v>77</v>
      </c>
      <c r="AY672" s="212" t="s">
        <v>157</v>
      </c>
    </row>
    <row r="673" spans="1:65" s="13" customFormat="1" ht="10.15">
      <c r="B673" s="201"/>
      <c r="C673" s="202"/>
      <c r="D673" s="203" t="s">
        <v>173</v>
      </c>
      <c r="E673" s="204" t="s">
        <v>1</v>
      </c>
      <c r="F673" s="205" t="s">
        <v>642</v>
      </c>
      <c r="G673" s="202"/>
      <c r="H673" s="206">
        <v>107.7</v>
      </c>
      <c r="I673" s="207"/>
      <c r="J673" s="202"/>
      <c r="K673" s="202"/>
      <c r="L673" s="208"/>
      <c r="M673" s="209"/>
      <c r="N673" s="210"/>
      <c r="O673" s="210"/>
      <c r="P673" s="210"/>
      <c r="Q673" s="210"/>
      <c r="R673" s="210"/>
      <c r="S673" s="210"/>
      <c r="T673" s="211"/>
      <c r="AT673" s="212" t="s">
        <v>173</v>
      </c>
      <c r="AU673" s="212" t="s">
        <v>87</v>
      </c>
      <c r="AV673" s="13" t="s">
        <v>87</v>
      </c>
      <c r="AW673" s="13" t="s">
        <v>34</v>
      </c>
      <c r="AX673" s="13" t="s">
        <v>77</v>
      </c>
      <c r="AY673" s="212" t="s">
        <v>157</v>
      </c>
    </row>
    <row r="674" spans="1:65" s="14" customFormat="1" ht="10.15">
      <c r="B674" s="213"/>
      <c r="C674" s="214"/>
      <c r="D674" s="203" t="s">
        <v>173</v>
      </c>
      <c r="E674" s="215" t="s">
        <v>1</v>
      </c>
      <c r="F674" s="216" t="s">
        <v>178</v>
      </c>
      <c r="G674" s="214"/>
      <c r="H674" s="217">
        <v>139.4</v>
      </c>
      <c r="I674" s="218"/>
      <c r="J674" s="214"/>
      <c r="K674" s="214"/>
      <c r="L674" s="219"/>
      <c r="M674" s="220"/>
      <c r="N674" s="221"/>
      <c r="O674" s="221"/>
      <c r="P674" s="221"/>
      <c r="Q674" s="221"/>
      <c r="R674" s="221"/>
      <c r="S674" s="221"/>
      <c r="T674" s="222"/>
      <c r="AT674" s="223" t="s">
        <v>173</v>
      </c>
      <c r="AU674" s="223" t="s">
        <v>87</v>
      </c>
      <c r="AV674" s="14" t="s">
        <v>163</v>
      </c>
      <c r="AW674" s="14" t="s">
        <v>4</v>
      </c>
      <c r="AX674" s="14" t="s">
        <v>85</v>
      </c>
      <c r="AY674" s="223" t="s">
        <v>157</v>
      </c>
    </row>
    <row r="675" spans="1:65" s="2" customFormat="1" ht="24.2" customHeight="1">
      <c r="A675" s="34"/>
      <c r="B675" s="35"/>
      <c r="C675" s="187" t="s">
        <v>962</v>
      </c>
      <c r="D675" s="187" t="s">
        <v>159</v>
      </c>
      <c r="E675" s="188" t="s">
        <v>963</v>
      </c>
      <c r="F675" s="189" t="s">
        <v>964</v>
      </c>
      <c r="G675" s="190" t="s">
        <v>171</v>
      </c>
      <c r="H675" s="191">
        <v>254</v>
      </c>
      <c r="I675" s="192"/>
      <c r="J675" s="193">
        <f>ROUND(I675*H675,2)</f>
        <v>0</v>
      </c>
      <c r="K675" s="194"/>
      <c r="L675" s="39"/>
      <c r="M675" s="195" t="s">
        <v>1</v>
      </c>
      <c r="N675" s="196" t="s">
        <v>42</v>
      </c>
      <c r="O675" s="71"/>
      <c r="P675" s="197">
        <f>O675*H675</f>
        <v>0</v>
      </c>
      <c r="Q675" s="197">
        <v>2.4000000000000001E-4</v>
      </c>
      <c r="R675" s="197">
        <f>Q675*H675</f>
        <v>6.096E-2</v>
      </c>
      <c r="S675" s="197">
        <v>0</v>
      </c>
      <c r="T675" s="198">
        <f>S675*H675</f>
        <v>0</v>
      </c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R675" s="199" t="s">
        <v>163</v>
      </c>
      <c r="AT675" s="199" t="s">
        <v>159</v>
      </c>
      <c r="AU675" s="199" t="s">
        <v>87</v>
      </c>
      <c r="AY675" s="17" t="s">
        <v>157</v>
      </c>
      <c r="BE675" s="200">
        <f>IF(N675="základní",J675,0)</f>
        <v>0</v>
      </c>
      <c r="BF675" s="200">
        <f>IF(N675="snížená",J675,0)</f>
        <v>0</v>
      </c>
      <c r="BG675" s="200">
        <f>IF(N675="zákl. přenesená",J675,0)</f>
        <v>0</v>
      </c>
      <c r="BH675" s="200">
        <f>IF(N675="sníž. přenesená",J675,0)</f>
        <v>0</v>
      </c>
      <c r="BI675" s="200">
        <f>IF(N675="nulová",J675,0)</f>
        <v>0</v>
      </c>
      <c r="BJ675" s="17" t="s">
        <v>85</v>
      </c>
      <c r="BK675" s="200">
        <f>ROUND(I675*H675,2)</f>
        <v>0</v>
      </c>
      <c r="BL675" s="17" t="s">
        <v>163</v>
      </c>
      <c r="BM675" s="199" t="s">
        <v>965</v>
      </c>
    </row>
    <row r="676" spans="1:65" s="13" customFormat="1" ht="10.15">
      <c r="B676" s="201"/>
      <c r="C676" s="202"/>
      <c r="D676" s="203" t="s">
        <v>173</v>
      </c>
      <c r="E676" s="204" t="s">
        <v>1</v>
      </c>
      <c r="F676" s="205" t="s">
        <v>966</v>
      </c>
      <c r="G676" s="202"/>
      <c r="H676" s="206">
        <v>254</v>
      </c>
      <c r="I676" s="207"/>
      <c r="J676" s="202"/>
      <c r="K676" s="202"/>
      <c r="L676" s="208"/>
      <c r="M676" s="209"/>
      <c r="N676" s="210"/>
      <c r="O676" s="210"/>
      <c r="P676" s="210"/>
      <c r="Q676" s="210"/>
      <c r="R676" s="210"/>
      <c r="S676" s="210"/>
      <c r="T676" s="211"/>
      <c r="AT676" s="212" t="s">
        <v>173</v>
      </c>
      <c r="AU676" s="212" t="s">
        <v>87</v>
      </c>
      <c r="AV676" s="13" t="s">
        <v>87</v>
      </c>
      <c r="AW676" s="13" t="s">
        <v>34</v>
      </c>
      <c r="AX676" s="13" t="s">
        <v>77</v>
      </c>
      <c r="AY676" s="212" t="s">
        <v>157</v>
      </c>
    </row>
    <row r="677" spans="1:65" s="14" customFormat="1" ht="10.15">
      <c r="B677" s="213"/>
      <c r="C677" s="214"/>
      <c r="D677" s="203" t="s">
        <v>173</v>
      </c>
      <c r="E677" s="215" t="s">
        <v>1</v>
      </c>
      <c r="F677" s="216" t="s">
        <v>178</v>
      </c>
      <c r="G677" s="214"/>
      <c r="H677" s="217">
        <v>254</v>
      </c>
      <c r="I677" s="218"/>
      <c r="J677" s="214"/>
      <c r="K677" s="214"/>
      <c r="L677" s="219"/>
      <c r="M677" s="220"/>
      <c r="N677" s="221"/>
      <c r="O677" s="221"/>
      <c r="P677" s="221"/>
      <c r="Q677" s="221"/>
      <c r="R677" s="221"/>
      <c r="S677" s="221"/>
      <c r="T677" s="222"/>
      <c r="AT677" s="223" t="s">
        <v>173</v>
      </c>
      <c r="AU677" s="223" t="s">
        <v>87</v>
      </c>
      <c r="AV677" s="14" t="s">
        <v>163</v>
      </c>
      <c r="AW677" s="14" t="s">
        <v>4</v>
      </c>
      <c r="AX677" s="14" t="s">
        <v>85</v>
      </c>
      <c r="AY677" s="223" t="s">
        <v>157</v>
      </c>
    </row>
    <row r="678" spans="1:65" s="2" customFormat="1" ht="24.2" customHeight="1">
      <c r="A678" s="34"/>
      <c r="B678" s="35"/>
      <c r="C678" s="234" t="s">
        <v>967</v>
      </c>
      <c r="D678" s="234" t="s">
        <v>334</v>
      </c>
      <c r="E678" s="235" t="s">
        <v>968</v>
      </c>
      <c r="F678" s="236" t="s">
        <v>969</v>
      </c>
      <c r="G678" s="237" t="s">
        <v>171</v>
      </c>
      <c r="H678" s="238">
        <v>266.7</v>
      </c>
      <c r="I678" s="239"/>
      <c r="J678" s="240">
        <f>ROUND(I678*H678,2)</f>
        <v>0</v>
      </c>
      <c r="K678" s="241"/>
      <c r="L678" s="242"/>
      <c r="M678" s="243" t="s">
        <v>1</v>
      </c>
      <c r="N678" s="244" t="s">
        <v>42</v>
      </c>
      <c r="O678" s="71"/>
      <c r="P678" s="197">
        <f>O678*H678</f>
        <v>0</v>
      </c>
      <c r="Q678" s="197">
        <v>6.0000000000000001E-3</v>
      </c>
      <c r="R678" s="197">
        <f>Q678*H678</f>
        <v>1.6002000000000001</v>
      </c>
      <c r="S678" s="197">
        <v>0</v>
      </c>
      <c r="T678" s="198">
        <f>S678*H678</f>
        <v>0</v>
      </c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R678" s="199" t="s">
        <v>207</v>
      </c>
      <c r="AT678" s="199" t="s">
        <v>334</v>
      </c>
      <c r="AU678" s="199" t="s">
        <v>87</v>
      </c>
      <c r="AY678" s="17" t="s">
        <v>157</v>
      </c>
      <c r="BE678" s="200">
        <f>IF(N678="základní",J678,0)</f>
        <v>0</v>
      </c>
      <c r="BF678" s="200">
        <f>IF(N678="snížená",J678,0)</f>
        <v>0</v>
      </c>
      <c r="BG678" s="200">
        <f>IF(N678="zákl. přenesená",J678,0)</f>
        <v>0</v>
      </c>
      <c r="BH678" s="200">
        <f>IF(N678="sníž. přenesená",J678,0)</f>
        <v>0</v>
      </c>
      <c r="BI678" s="200">
        <f>IF(N678="nulová",J678,0)</f>
        <v>0</v>
      </c>
      <c r="BJ678" s="17" t="s">
        <v>85</v>
      </c>
      <c r="BK678" s="200">
        <f>ROUND(I678*H678,2)</f>
        <v>0</v>
      </c>
      <c r="BL678" s="17" t="s">
        <v>163</v>
      </c>
      <c r="BM678" s="199" t="s">
        <v>970</v>
      </c>
    </row>
    <row r="679" spans="1:65" s="13" customFormat="1" ht="10.15">
      <c r="B679" s="201"/>
      <c r="C679" s="202"/>
      <c r="D679" s="203" t="s">
        <v>173</v>
      </c>
      <c r="E679" s="204" t="s">
        <v>1</v>
      </c>
      <c r="F679" s="205" t="s">
        <v>971</v>
      </c>
      <c r="G679" s="202"/>
      <c r="H679" s="206">
        <v>266.7</v>
      </c>
      <c r="I679" s="207"/>
      <c r="J679" s="202"/>
      <c r="K679" s="202"/>
      <c r="L679" s="208"/>
      <c r="M679" s="209"/>
      <c r="N679" s="210"/>
      <c r="O679" s="210"/>
      <c r="P679" s="210"/>
      <c r="Q679" s="210"/>
      <c r="R679" s="210"/>
      <c r="S679" s="210"/>
      <c r="T679" s="211"/>
      <c r="AT679" s="212" t="s">
        <v>173</v>
      </c>
      <c r="AU679" s="212" t="s">
        <v>87</v>
      </c>
      <c r="AV679" s="13" t="s">
        <v>87</v>
      </c>
      <c r="AW679" s="13" t="s">
        <v>34</v>
      </c>
      <c r="AX679" s="13" t="s">
        <v>85</v>
      </c>
      <c r="AY679" s="212" t="s">
        <v>157</v>
      </c>
    </row>
    <row r="680" spans="1:65" s="2" customFormat="1" ht="37.799999999999997" customHeight="1">
      <c r="A680" s="34"/>
      <c r="B680" s="35"/>
      <c r="C680" s="187" t="s">
        <v>972</v>
      </c>
      <c r="D680" s="187" t="s">
        <v>159</v>
      </c>
      <c r="E680" s="188" t="s">
        <v>973</v>
      </c>
      <c r="F680" s="189" t="s">
        <v>974</v>
      </c>
      <c r="G680" s="190" t="s">
        <v>171</v>
      </c>
      <c r="H680" s="191">
        <v>155.25</v>
      </c>
      <c r="I680" s="192"/>
      <c r="J680" s="193">
        <f>ROUND(I680*H680,2)</f>
        <v>0</v>
      </c>
      <c r="K680" s="194"/>
      <c r="L680" s="39"/>
      <c r="M680" s="195" t="s">
        <v>1</v>
      </c>
      <c r="N680" s="196" t="s">
        <v>42</v>
      </c>
      <c r="O680" s="71"/>
      <c r="P680" s="197">
        <f>O680*H680</f>
        <v>0</v>
      </c>
      <c r="Q680" s="197">
        <v>0</v>
      </c>
      <c r="R680" s="197">
        <f>Q680*H680</f>
        <v>0</v>
      </c>
      <c r="S680" s="197">
        <v>0</v>
      </c>
      <c r="T680" s="198">
        <f>S680*H680</f>
        <v>0</v>
      </c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R680" s="199" t="s">
        <v>252</v>
      </c>
      <c r="AT680" s="199" t="s">
        <v>159</v>
      </c>
      <c r="AU680" s="199" t="s">
        <v>87</v>
      </c>
      <c r="AY680" s="17" t="s">
        <v>157</v>
      </c>
      <c r="BE680" s="200">
        <f>IF(N680="základní",J680,0)</f>
        <v>0</v>
      </c>
      <c r="BF680" s="200">
        <f>IF(N680="snížená",J680,0)</f>
        <v>0</v>
      </c>
      <c r="BG680" s="200">
        <f>IF(N680="zákl. přenesená",J680,0)</f>
        <v>0</v>
      </c>
      <c r="BH680" s="200">
        <f>IF(N680="sníž. přenesená",J680,0)</f>
        <v>0</v>
      </c>
      <c r="BI680" s="200">
        <f>IF(N680="nulová",J680,0)</f>
        <v>0</v>
      </c>
      <c r="BJ680" s="17" t="s">
        <v>85</v>
      </c>
      <c r="BK680" s="200">
        <f>ROUND(I680*H680,2)</f>
        <v>0</v>
      </c>
      <c r="BL680" s="17" t="s">
        <v>252</v>
      </c>
      <c r="BM680" s="199" t="s">
        <v>975</v>
      </c>
    </row>
    <row r="681" spans="1:65" s="13" customFormat="1" ht="10.15">
      <c r="B681" s="201"/>
      <c r="C681" s="202"/>
      <c r="D681" s="203" t="s">
        <v>173</v>
      </c>
      <c r="E681" s="204" t="s">
        <v>1</v>
      </c>
      <c r="F681" s="205" t="s">
        <v>882</v>
      </c>
      <c r="G681" s="202"/>
      <c r="H681" s="206">
        <v>155.25</v>
      </c>
      <c r="I681" s="207"/>
      <c r="J681" s="202"/>
      <c r="K681" s="202"/>
      <c r="L681" s="208"/>
      <c r="M681" s="209"/>
      <c r="N681" s="210"/>
      <c r="O681" s="210"/>
      <c r="P681" s="210"/>
      <c r="Q681" s="210"/>
      <c r="R681" s="210"/>
      <c r="S681" s="210"/>
      <c r="T681" s="211"/>
      <c r="AT681" s="212" t="s">
        <v>173</v>
      </c>
      <c r="AU681" s="212" t="s">
        <v>87</v>
      </c>
      <c r="AV681" s="13" t="s">
        <v>87</v>
      </c>
      <c r="AW681" s="13" t="s">
        <v>34</v>
      </c>
      <c r="AX681" s="13" t="s">
        <v>77</v>
      </c>
      <c r="AY681" s="212" t="s">
        <v>157</v>
      </c>
    </row>
    <row r="682" spans="1:65" s="14" customFormat="1" ht="10.15">
      <c r="B682" s="213"/>
      <c r="C682" s="214"/>
      <c r="D682" s="203" t="s">
        <v>173</v>
      </c>
      <c r="E682" s="215" t="s">
        <v>1</v>
      </c>
      <c r="F682" s="216" t="s">
        <v>178</v>
      </c>
      <c r="G682" s="214"/>
      <c r="H682" s="217">
        <v>155.25</v>
      </c>
      <c r="I682" s="218"/>
      <c r="J682" s="214"/>
      <c r="K682" s="214"/>
      <c r="L682" s="219"/>
      <c r="M682" s="220"/>
      <c r="N682" s="221"/>
      <c r="O682" s="221"/>
      <c r="P682" s="221"/>
      <c r="Q682" s="221"/>
      <c r="R682" s="221"/>
      <c r="S682" s="221"/>
      <c r="T682" s="222"/>
      <c r="AT682" s="223" t="s">
        <v>173</v>
      </c>
      <c r="AU682" s="223" t="s">
        <v>87</v>
      </c>
      <c r="AV682" s="14" t="s">
        <v>163</v>
      </c>
      <c r="AW682" s="14" t="s">
        <v>4</v>
      </c>
      <c r="AX682" s="14" t="s">
        <v>85</v>
      </c>
      <c r="AY682" s="223" t="s">
        <v>157</v>
      </c>
    </row>
    <row r="683" spans="1:65" s="2" customFormat="1" ht="37.799999999999997" customHeight="1">
      <c r="A683" s="34"/>
      <c r="B683" s="35"/>
      <c r="C683" s="187" t="s">
        <v>976</v>
      </c>
      <c r="D683" s="187" t="s">
        <v>159</v>
      </c>
      <c r="E683" s="188" t="s">
        <v>977</v>
      </c>
      <c r="F683" s="189" t="s">
        <v>978</v>
      </c>
      <c r="G683" s="190" t="s">
        <v>171</v>
      </c>
      <c r="H683" s="191">
        <v>322.98500000000001</v>
      </c>
      <c r="I683" s="192"/>
      <c r="J683" s="193">
        <f>ROUND(I683*H683,2)</f>
        <v>0</v>
      </c>
      <c r="K683" s="194"/>
      <c r="L683" s="39"/>
      <c r="M683" s="195" t="s">
        <v>1</v>
      </c>
      <c r="N683" s="196" t="s">
        <v>42</v>
      </c>
      <c r="O683" s="71"/>
      <c r="P683" s="197">
        <f>O683*H683</f>
        <v>0</v>
      </c>
      <c r="Q683" s="197">
        <v>0</v>
      </c>
      <c r="R683" s="197">
        <f>Q683*H683</f>
        <v>0</v>
      </c>
      <c r="S683" s="197">
        <v>0</v>
      </c>
      <c r="T683" s="198">
        <f>S683*H683</f>
        <v>0</v>
      </c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R683" s="199" t="s">
        <v>252</v>
      </c>
      <c r="AT683" s="199" t="s">
        <v>159</v>
      </c>
      <c r="AU683" s="199" t="s">
        <v>87</v>
      </c>
      <c r="AY683" s="17" t="s">
        <v>157</v>
      </c>
      <c r="BE683" s="200">
        <f>IF(N683="základní",J683,0)</f>
        <v>0</v>
      </c>
      <c r="BF683" s="200">
        <f>IF(N683="snížená",J683,0)</f>
        <v>0</v>
      </c>
      <c r="BG683" s="200">
        <f>IF(N683="zákl. přenesená",J683,0)</f>
        <v>0</v>
      </c>
      <c r="BH683" s="200">
        <f>IF(N683="sníž. přenesená",J683,0)</f>
        <v>0</v>
      </c>
      <c r="BI683" s="200">
        <f>IF(N683="nulová",J683,0)</f>
        <v>0</v>
      </c>
      <c r="BJ683" s="17" t="s">
        <v>85</v>
      </c>
      <c r="BK683" s="200">
        <f>ROUND(I683*H683,2)</f>
        <v>0</v>
      </c>
      <c r="BL683" s="17" t="s">
        <v>252</v>
      </c>
      <c r="BM683" s="199" t="s">
        <v>979</v>
      </c>
    </row>
    <row r="684" spans="1:65" s="13" customFormat="1" ht="10.15">
      <c r="B684" s="201"/>
      <c r="C684" s="202"/>
      <c r="D684" s="203" t="s">
        <v>173</v>
      </c>
      <c r="E684" s="204" t="s">
        <v>1</v>
      </c>
      <c r="F684" s="205" t="s">
        <v>881</v>
      </c>
      <c r="G684" s="202"/>
      <c r="H684" s="206">
        <v>322.98500000000001</v>
      </c>
      <c r="I684" s="207"/>
      <c r="J684" s="202"/>
      <c r="K684" s="202"/>
      <c r="L684" s="208"/>
      <c r="M684" s="209"/>
      <c r="N684" s="210"/>
      <c r="O684" s="210"/>
      <c r="P684" s="210"/>
      <c r="Q684" s="210"/>
      <c r="R684" s="210"/>
      <c r="S684" s="210"/>
      <c r="T684" s="211"/>
      <c r="AT684" s="212" t="s">
        <v>173</v>
      </c>
      <c r="AU684" s="212" t="s">
        <v>87</v>
      </c>
      <c r="AV684" s="13" t="s">
        <v>87</v>
      </c>
      <c r="AW684" s="13" t="s">
        <v>34</v>
      </c>
      <c r="AX684" s="13" t="s">
        <v>77</v>
      </c>
      <c r="AY684" s="212" t="s">
        <v>157</v>
      </c>
    </row>
    <row r="685" spans="1:65" s="14" customFormat="1" ht="10.15">
      <c r="B685" s="213"/>
      <c r="C685" s="214"/>
      <c r="D685" s="203" t="s">
        <v>173</v>
      </c>
      <c r="E685" s="215" t="s">
        <v>1</v>
      </c>
      <c r="F685" s="216" t="s">
        <v>178</v>
      </c>
      <c r="G685" s="214"/>
      <c r="H685" s="217">
        <v>322.98500000000001</v>
      </c>
      <c r="I685" s="218"/>
      <c r="J685" s="214"/>
      <c r="K685" s="214"/>
      <c r="L685" s="219"/>
      <c r="M685" s="220"/>
      <c r="N685" s="221"/>
      <c r="O685" s="221"/>
      <c r="P685" s="221"/>
      <c r="Q685" s="221"/>
      <c r="R685" s="221"/>
      <c r="S685" s="221"/>
      <c r="T685" s="222"/>
      <c r="AT685" s="223" t="s">
        <v>173</v>
      </c>
      <c r="AU685" s="223" t="s">
        <v>87</v>
      </c>
      <c r="AV685" s="14" t="s">
        <v>163</v>
      </c>
      <c r="AW685" s="14" t="s">
        <v>4</v>
      </c>
      <c r="AX685" s="14" t="s">
        <v>85</v>
      </c>
      <c r="AY685" s="223" t="s">
        <v>157</v>
      </c>
    </row>
    <row r="686" spans="1:65" s="2" customFormat="1" ht="24.2" customHeight="1">
      <c r="A686" s="34"/>
      <c r="B686" s="35"/>
      <c r="C686" s="234" t="s">
        <v>980</v>
      </c>
      <c r="D686" s="234" t="s">
        <v>334</v>
      </c>
      <c r="E686" s="235" t="s">
        <v>981</v>
      </c>
      <c r="F686" s="236" t="s">
        <v>982</v>
      </c>
      <c r="G686" s="237" t="s">
        <v>171</v>
      </c>
      <c r="H686" s="238">
        <v>322.98500000000001</v>
      </c>
      <c r="I686" s="239"/>
      <c r="J686" s="240">
        <f>ROUND(I686*H686,2)</f>
        <v>0</v>
      </c>
      <c r="K686" s="241"/>
      <c r="L686" s="242"/>
      <c r="M686" s="243" t="s">
        <v>1</v>
      </c>
      <c r="N686" s="244" t="s">
        <v>42</v>
      </c>
      <c r="O686" s="71"/>
      <c r="P686" s="197">
        <f>O686*H686</f>
        <v>0</v>
      </c>
      <c r="Q686" s="197">
        <v>4.4999999999999997E-3</v>
      </c>
      <c r="R686" s="197">
        <f>Q686*H686</f>
        <v>1.4534324999999999</v>
      </c>
      <c r="S686" s="197">
        <v>0</v>
      </c>
      <c r="T686" s="198">
        <f>S686*H686</f>
        <v>0</v>
      </c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R686" s="199" t="s">
        <v>328</v>
      </c>
      <c r="AT686" s="199" t="s">
        <v>334</v>
      </c>
      <c r="AU686" s="199" t="s">
        <v>87</v>
      </c>
      <c r="AY686" s="17" t="s">
        <v>157</v>
      </c>
      <c r="BE686" s="200">
        <f>IF(N686="základní",J686,0)</f>
        <v>0</v>
      </c>
      <c r="BF686" s="200">
        <f>IF(N686="snížená",J686,0)</f>
        <v>0</v>
      </c>
      <c r="BG686" s="200">
        <f>IF(N686="zákl. přenesená",J686,0)</f>
        <v>0</v>
      </c>
      <c r="BH686" s="200">
        <f>IF(N686="sníž. přenesená",J686,0)</f>
        <v>0</v>
      </c>
      <c r="BI686" s="200">
        <f>IF(N686="nulová",J686,0)</f>
        <v>0</v>
      </c>
      <c r="BJ686" s="17" t="s">
        <v>85</v>
      </c>
      <c r="BK686" s="200">
        <f>ROUND(I686*H686,2)</f>
        <v>0</v>
      </c>
      <c r="BL686" s="17" t="s">
        <v>252</v>
      </c>
      <c r="BM686" s="199" t="s">
        <v>983</v>
      </c>
    </row>
    <row r="687" spans="1:65" s="13" customFormat="1" ht="10.15">
      <c r="B687" s="201"/>
      <c r="C687" s="202"/>
      <c r="D687" s="203" t="s">
        <v>173</v>
      </c>
      <c r="E687" s="204" t="s">
        <v>1</v>
      </c>
      <c r="F687" s="205" t="s">
        <v>881</v>
      </c>
      <c r="G687" s="202"/>
      <c r="H687" s="206">
        <v>322.98500000000001</v>
      </c>
      <c r="I687" s="207"/>
      <c r="J687" s="202"/>
      <c r="K687" s="202"/>
      <c r="L687" s="208"/>
      <c r="M687" s="209"/>
      <c r="N687" s="210"/>
      <c r="O687" s="210"/>
      <c r="P687" s="210"/>
      <c r="Q687" s="210"/>
      <c r="R687" s="210"/>
      <c r="S687" s="210"/>
      <c r="T687" s="211"/>
      <c r="AT687" s="212" t="s">
        <v>173</v>
      </c>
      <c r="AU687" s="212" t="s">
        <v>87</v>
      </c>
      <c r="AV687" s="13" t="s">
        <v>87</v>
      </c>
      <c r="AW687" s="13" t="s">
        <v>34</v>
      </c>
      <c r="AX687" s="13" t="s">
        <v>77</v>
      </c>
      <c r="AY687" s="212" t="s">
        <v>157</v>
      </c>
    </row>
    <row r="688" spans="1:65" s="14" customFormat="1" ht="10.15">
      <c r="B688" s="213"/>
      <c r="C688" s="214"/>
      <c r="D688" s="203" t="s">
        <v>173</v>
      </c>
      <c r="E688" s="215" t="s">
        <v>1</v>
      </c>
      <c r="F688" s="216" t="s">
        <v>178</v>
      </c>
      <c r="G688" s="214"/>
      <c r="H688" s="217">
        <v>322.98500000000001</v>
      </c>
      <c r="I688" s="218"/>
      <c r="J688" s="214"/>
      <c r="K688" s="214"/>
      <c r="L688" s="219"/>
      <c r="M688" s="220"/>
      <c r="N688" s="221"/>
      <c r="O688" s="221"/>
      <c r="P688" s="221"/>
      <c r="Q688" s="221"/>
      <c r="R688" s="221"/>
      <c r="S688" s="221"/>
      <c r="T688" s="222"/>
      <c r="AT688" s="223" t="s">
        <v>173</v>
      </c>
      <c r="AU688" s="223" t="s">
        <v>87</v>
      </c>
      <c r="AV688" s="14" t="s">
        <v>163</v>
      </c>
      <c r="AW688" s="14" t="s">
        <v>4</v>
      </c>
      <c r="AX688" s="14" t="s">
        <v>85</v>
      </c>
      <c r="AY688" s="223" t="s">
        <v>157</v>
      </c>
    </row>
    <row r="689" spans="1:65" s="2" customFormat="1" ht="24.2" customHeight="1">
      <c r="A689" s="34"/>
      <c r="B689" s="35"/>
      <c r="C689" s="234" t="s">
        <v>984</v>
      </c>
      <c r="D689" s="234" t="s">
        <v>334</v>
      </c>
      <c r="E689" s="235" t="s">
        <v>985</v>
      </c>
      <c r="F689" s="236" t="s">
        <v>986</v>
      </c>
      <c r="G689" s="237" t="s">
        <v>171</v>
      </c>
      <c r="H689" s="238">
        <v>478.23500000000001</v>
      </c>
      <c r="I689" s="239"/>
      <c r="J689" s="240">
        <f>ROUND(I689*H689,2)</f>
        <v>0</v>
      </c>
      <c r="K689" s="241"/>
      <c r="L689" s="242"/>
      <c r="M689" s="243" t="s">
        <v>1</v>
      </c>
      <c r="N689" s="244" t="s">
        <v>42</v>
      </c>
      <c r="O689" s="71"/>
      <c r="P689" s="197">
        <f>O689*H689</f>
        <v>0</v>
      </c>
      <c r="Q689" s="197">
        <v>2.5000000000000001E-3</v>
      </c>
      <c r="R689" s="197">
        <f>Q689*H689</f>
        <v>1.1955875</v>
      </c>
      <c r="S689" s="197">
        <v>0</v>
      </c>
      <c r="T689" s="198">
        <f>S689*H689</f>
        <v>0</v>
      </c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R689" s="199" t="s">
        <v>328</v>
      </c>
      <c r="AT689" s="199" t="s">
        <v>334</v>
      </c>
      <c r="AU689" s="199" t="s">
        <v>87</v>
      </c>
      <c r="AY689" s="17" t="s">
        <v>157</v>
      </c>
      <c r="BE689" s="200">
        <f>IF(N689="základní",J689,0)</f>
        <v>0</v>
      </c>
      <c r="BF689" s="200">
        <f>IF(N689="snížená",J689,0)</f>
        <v>0</v>
      </c>
      <c r="BG689" s="200">
        <f>IF(N689="zákl. přenesená",J689,0)</f>
        <v>0</v>
      </c>
      <c r="BH689" s="200">
        <f>IF(N689="sníž. přenesená",J689,0)</f>
        <v>0</v>
      </c>
      <c r="BI689" s="200">
        <f>IF(N689="nulová",J689,0)</f>
        <v>0</v>
      </c>
      <c r="BJ689" s="17" t="s">
        <v>85</v>
      </c>
      <c r="BK689" s="200">
        <f>ROUND(I689*H689,2)</f>
        <v>0</v>
      </c>
      <c r="BL689" s="17" t="s">
        <v>252</v>
      </c>
      <c r="BM689" s="199" t="s">
        <v>987</v>
      </c>
    </row>
    <row r="690" spans="1:65" s="13" customFormat="1" ht="10.15">
      <c r="B690" s="201"/>
      <c r="C690" s="202"/>
      <c r="D690" s="203" t="s">
        <v>173</v>
      </c>
      <c r="E690" s="204" t="s">
        <v>1</v>
      </c>
      <c r="F690" s="205" t="s">
        <v>882</v>
      </c>
      <c r="G690" s="202"/>
      <c r="H690" s="206">
        <v>155.25</v>
      </c>
      <c r="I690" s="207"/>
      <c r="J690" s="202"/>
      <c r="K690" s="202"/>
      <c r="L690" s="208"/>
      <c r="M690" s="209"/>
      <c r="N690" s="210"/>
      <c r="O690" s="210"/>
      <c r="P690" s="210"/>
      <c r="Q690" s="210"/>
      <c r="R690" s="210"/>
      <c r="S690" s="210"/>
      <c r="T690" s="211"/>
      <c r="AT690" s="212" t="s">
        <v>173</v>
      </c>
      <c r="AU690" s="212" t="s">
        <v>87</v>
      </c>
      <c r="AV690" s="13" t="s">
        <v>87</v>
      </c>
      <c r="AW690" s="13" t="s">
        <v>34</v>
      </c>
      <c r="AX690" s="13" t="s">
        <v>77</v>
      </c>
      <c r="AY690" s="212" t="s">
        <v>157</v>
      </c>
    </row>
    <row r="691" spans="1:65" s="13" customFormat="1" ht="10.15">
      <c r="B691" s="201"/>
      <c r="C691" s="202"/>
      <c r="D691" s="203" t="s">
        <v>173</v>
      </c>
      <c r="E691" s="204" t="s">
        <v>1</v>
      </c>
      <c r="F691" s="205" t="s">
        <v>881</v>
      </c>
      <c r="G691" s="202"/>
      <c r="H691" s="206">
        <v>322.98500000000001</v>
      </c>
      <c r="I691" s="207"/>
      <c r="J691" s="202"/>
      <c r="K691" s="202"/>
      <c r="L691" s="208"/>
      <c r="M691" s="209"/>
      <c r="N691" s="210"/>
      <c r="O691" s="210"/>
      <c r="P691" s="210"/>
      <c r="Q691" s="210"/>
      <c r="R691" s="210"/>
      <c r="S691" s="210"/>
      <c r="T691" s="211"/>
      <c r="AT691" s="212" t="s">
        <v>173</v>
      </c>
      <c r="AU691" s="212" t="s">
        <v>87</v>
      </c>
      <c r="AV691" s="13" t="s">
        <v>87</v>
      </c>
      <c r="AW691" s="13" t="s">
        <v>34</v>
      </c>
      <c r="AX691" s="13" t="s">
        <v>77</v>
      </c>
      <c r="AY691" s="212" t="s">
        <v>157</v>
      </c>
    </row>
    <row r="692" spans="1:65" s="14" customFormat="1" ht="10.15">
      <c r="B692" s="213"/>
      <c r="C692" s="214"/>
      <c r="D692" s="203" t="s">
        <v>173</v>
      </c>
      <c r="E692" s="215" t="s">
        <v>1</v>
      </c>
      <c r="F692" s="216" t="s">
        <v>178</v>
      </c>
      <c r="G692" s="214"/>
      <c r="H692" s="217">
        <v>478.23500000000001</v>
      </c>
      <c r="I692" s="218"/>
      <c r="J692" s="214"/>
      <c r="K692" s="214"/>
      <c r="L692" s="219"/>
      <c r="M692" s="220"/>
      <c r="N692" s="221"/>
      <c r="O692" s="221"/>
      <c r="P692" s="221"/>
      <c r="Q692" s="221"/>
      <c r="R692" s="221"/>
      <c r="S692" s="221"/>
      <c r="T692" s="222"/>
      <c r="AT692" s="223" t="s">
        <v>173</v>
      </c>
      <c r="AU692" s="223" t="s">
        <v>87</v>
      </c>
      <c r="AV692" s="14" t="s">
        <v>163</v>
      </c>
      <c r="AW692" s="14" t="s">
        <v>4</v>
      </c>
      <c r="AX692" s="14" t="s">
        <v>85</v>
      </c>
      <c r="AY692" s="223" t="s">
        <v>157</v>
      </c>
    </row>
    <row r="693" spans="1:65" s="2" customFormat="1" ht="24.2" customHeight="1">
      <c r="A693" s="34"/>
      <c r="B693" s="35"/>
      <c r="C693" s="187" t="s">
        <v>988</v>
      </c>
      <c r="D693" s="187" t="s">
        <v>159</v>
      </c>
      <c r="E693" s="188" t="s">
        <v>989</v>
      </c>
      <c r="F693" s="189" t="s">
        <v>990</v>
      </c>
      <c r="G693" s="190" t="s">
        <v>171</v>
      </c>
      <c r="H693" s="191">
        <v>155.25</v>
      </c>
      <c r="I693" s="192"/>
      <c r="J693" s="193">
        <f>ROUND(I693*H693,2)</f>
        <v>0</v>
      </c>
      <c r="K693" s="194"/>
      <c r="L693" s="39"/>
      <c r="M693" s="195" t="s">
        <v>1</v>
      </c>
      <c r="N693" s="196" t="s">
        <v>42</v>
      </c>
      <c r="O693" s="71"/>
      <c r="P693" s="197">
        <f>O693*H693</f>
        <v>0</v>
      </c>
      <c r="Q693" s="197">
        <v>0</v>
      </c>
      <c r="R693" s="197">
        <f>Q693*H693</f>
        <v>0</v>
      </c>
      <c r="S693" s="197">
        <v>0</v>
      </c>
      <c r="T693" s="198">
        <f>S693*H693</f>
        <v>0</v>
      </c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R693" s="199" t="s">
        <v>252</v>
      </c>
      <c r="AT693" s="199" t="s">
        <v>159</v>
      </c>
      <c r="AU693" s="199" t="s">
        <v>87</v>
      </c>
      <c r="AY693" s="17" t="s">
        <v>157</v>
      </c>
      <c r="BE693" s="200">
        <f>IF(N693="základní",J693,0)</f>
        <v>0</v>
      </c>
      <c r="BF693" s="200">
        <f>IF(N693="snížená",J693,0)</f>
        <v>0</v>
      </c>
      <c r="BG693" s="200">
        <f>IF(N693="zákl. přenesená",J693,0)</f>
        <v>0</v>
      </c>
      <c r="BH693" s="200">
        <f>IF(N693="sníž. přenesená",J693,0)</f>
        <v>0</v>
      </c>
      <c r="BI693" s="200">
        <f>IF(N693="nulová",J693,0)</f>
        <v>0</v>
      </c>
      <c r="BJ693" s="17" t="s">
        <v>85</v>
      </c>
      <c r="BK693" s="200">
        <f>ROUND(I693*H693,2)</f>
        <v>0</v>
      </c>
      <c r="BL693" s="17" t="s">
        <v>252</v>
      </c>
      <c r="BM693" s="199" t="s">
        <v>991</v>
      </c>
    </row>
    <row r="694" spans="1:65" s="13" customFormat="1" ht="10.15">
      <c r="B694" s="201"/>
      <c r="C694" s="202"/>
      <c r="D694" s="203" t="s">
        <v>173</v>
      </c>
      <c r="E694" s="204" t="s">
        <v>1</v>
      </c>
      <c r="F694" s="205" t="s">
        <v>882</v>
      </c>
      <c r="G694" s="202"/>
      <c r="H694" s="206">
        <v>155.25</v>
      </c>
      <c r="I694" s="207"/>
      <c r="J694" s="202"/>
      <c r="K694" s="202"/>
      <c r="L694" s="208"/>
      <c r="M694" s="209"/>
      <c r="N694" s="210"/>
      <c r="O694" s="210"/>
      <c r="P694" s="210"/>
      <c r="Q694" s="210"/>
      <c r="R694" s="210"/>
      <c r="S694" s="210"/>
      <c r="T694" s="211"/>
      <c r="AT694" s="212" t="s">
        <v>173</v>
      </c>
      <c r="AU694" s="212" t="s">
        <v>87</v>
      </c>
      <c r="AV694" s="13" t="s">
        <v>87</v>
      </c>
      <c r="AW694" s="13" t="s">
        <v>34</v>
      </c>
      <c r="AX694" s="13" t="s">
        <v>77</v>
      </c>
      <c r="AY694" s="212" t="s">
        <v>157</v>
      </c>
    </row>
    <row r="695" spans="1:65" s="14" customFormat="1" ht="10.15">
      <c r="B695" s="213"/>
      <c r="C695" s="214"/>
      <c r="D695" s="203" t="s">
        <v>173</v>
      </c>
      <c r="E695" s="215" t="s">
        <v>1</v>
      </c>
      <c r="F695" s="216" t="s">
        <v>178</v>
      </c>
      <c r="G695" s="214"/>
      <c r="H695" s="217">
        <v>155.25</v>
      </c>
      <c r="I695" s="218"/>
      <c r="J695" s="214"/>
      <c r="K695" s="214"/>
      <c r="L695" s="219"/>
      <c r="M695" s="220"/>
      <c r="N695" s="221"/>
      <c r="O695" s="221"/>
      <c r="P695" s="221"/>
      <c r="Q695" s="221"/>
      <c r="R695" s="221"/>
      <c r="S695" s="221"/>
      <c r="T695" s="222"/>
      <c r="AT695" s="223" t="s">
        <v>173</v>
      </c>
      <c r="AU695" s="223" t="s">
        <v>87</v>
      </c>
      <c r="AV695" s="14" t="s">
        <v>163</v>
      </c>
      <c r="AW695" s="14" t="s">
        <v>4</v>
      </c>
      <c r="AX695" s="14" t="s">
        <v>85</v>
      </c>
      <c r="AY695" s="223" t="s">
        <v>157</v>
      </c>
    </row>
    <row r="696" spans="1:65" s="2" customFormat="1" ht="16.5" customHeight="1">
      <c r="A696" s="34"/>
      <c r="B696" s="35"/>
      <c r="C696" s="234" t="s">
        <v>992</v>
      </c>
      <c r="D696" s="234" t="s">
        <v>334</v>
      </c>
      <c r="E696" s="235" t="s">
        <v>993</v>
      </c>
      <c r="F696" s="236" t="s">
        <v>994</v>
      </c>
      <c r="G696" s="237" t="s">
        <v>181</v>
      </c>
      <c r="H696" s="238">
        <v>40.365000000000002</v>
      </c>
      <c r="I696" s="239"/>
      <c r="J696" s="240">
        <f>ROUND(I696*H696,2)</f>
        <v>0</v>
      </c>
      <c r="K696" s="241"/>
      <c r="L696" s="242"/>
      <c r="M696" s="243" t="s">
        <v>1</v>
      </c>
      <c r="N696" s="244" t="s">
        <v>42</v>
      </c>
      <c r="O696" s="71"/>
      <c r="P696" s="197">
        <f>O696*H696</f>
        <v>0</v>
      </c>
      <c r="Q696" s="197">
        <v>0.02</v>
      </c>
      <c r="R696" s="197">
        <f>Q696*H696</f>
        <v>0.80730000000000002</v>
      </c>
      <c r="S696" s="197">
        <v>0</v>
      </c>
      <c r="T696" s="198">
        <f>S696*H696</f>
        <v>0</v>
      </c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R696" s="199" t="s">
        <v>328</v>
      </c>
      <c r="AT696" s="199" t="s">
        <v>334</v>
      </c>
      <c r="AU696" s="199" t="s">
        <v>87</v>
      </c>
      <c r="AY696" s="17" t="s">
        <v>157</v>
      </c>
      <c r="BE696" s="200">
        <f>IF(N696="základní",J696,0)</f>
        <v>0</v>
      </c>
      <c r="BF696" s="200">
        <f>IF(N696="snížená",J696,0)</f>
        <v>0</v>
      </c>
      <c r="BG696" s="200">
        <f>IF(N696="zákl. přenesená",J696,0)</f>
        <v>0</v>
      </c>
      <c r="BH696" s="200">
        <f>IF(N696="sníž. přenesená",J696,0)</f>
        <v>0</v>
      </c>
      <c r="BI696" s="200">
        <f>IF(N696="nulová",J696,0)</f>
        <v>0</v>
      </c>
      <c r="BJ696" s="17" t="s">
        <v>85</v>
      </c>
      <c r="BK696" s="200">
        <f>ROUND(I696*H696,2)</f>
        <v>0</v>
      </c>
      <c r="BL696" s="17" t="s">
        <v>252</v>
      </c>
      <c r="BM696" s="199" t="s">
        <v>995</v>
      </c>
    </row>
    <row r="697" spans="1:65" s="13" customFormat="1" ht="10.15">
      <c r="B697" s="201"/>
      <c r="C697" s="202"/>
      <c r="D697" s="203" t="s">
        <v>173</v>
      </c>
      <c r="E697" s="204" t="s">
        <v>1</v>
      </c>
      <c r="F697" s="205" t="s">
        <v>996</v>
      </c>
      <c r="G697" s="202"/>
      <c r="H697" s="206">
        <v>40.365000000000002</v>
      </c>
      <c r="I697" s="207"/>
      <c r="J697" s="202"/>
      <c r="K697" s="202"/>
      <c r="L697" s="208"/>
      <c r="M697" s="209"/>
      <c r="N697" s="210"/>
      <c r="O697" s="210"/>
      <c r="P697" s="210"/>
      <c r="Q697" s="210"/>
      <c r="R697" s="210"/>
      <c r="S697" s="210"/>
      <c r="T697" s="211"/>
      <c r="AT697" s="212" t="s">
        <v>173</v>
      </c>
      <c r="AU697" s="212" t="s">
        <v>87</v>
      </c>
      <c r="AV697" s="13" t="s">
        <v>87</v>
      </c>
      <c r="AW697" s="13" t="s">
        <v>34</v>
      </c>
      <c r="AX697" s="13" t="s">
        <v>77</v>
      </c>
      <c r="AY697" s="212" t="s">
        <v>157</v>
      </c>
    </row>
    <row r="698" spans="1:65" s="14" customFormat="1" ht="10.15">
      <c r="B698" s="213"/>
      <c r="C698" s="214"/>
      <c r="D698" s="203" t="s">
        <v>173</v>
      </c>
      <c r="E698" s="215" t="s">
        <v>1</v>
      </c>
      <c r="F698" s="216" t="s">
        <v>178</v>
      </c>
      <c r="G698" s="214"/>
      <c r="H698" s="217">
        <v>40.365000000000002</v>
      </c>
      <c r="I698" s="218"/>
      <c r="J698" s="214"/>
      <c r="K698" s="214"/>
      <c r="L698" s="219"/>
      <c r="M698" s="220"/>
      <c r="N698" s="221"/>
      <c r="O698" s="221"/>
      <c r="P698" s="221"/>
      <c r="Q698" s="221"/>
      <c r="R698" s="221"/>
      <c r="S698" s="221"/>
      <c r="T698" s="222"/>
      <c r="AT698" s="223" t="s">
        <v>173</v>
      </c>
      <c r="AU698" s="223" t="s">
        <v>87</v>
      </c>
      <c r="AV698" s="14" t="s">
        <v>163</v>
      </c>
      <c r="AW698" s="14" t="s">
        <v>4</v>
      </c>
      <c r="AX698" s="14" t="s">
        <v>85</v>
      </c>
      <c r="AY698" s="223" t="s">
        <v>157</v>
      </c>
    </row>
    <row r="699" spans="1:65" s="2" customFormat="1" ht="37.799999999999997" customHeight="1">
      <c r="A699" s="34"/>
      <c r="B699" s="35"/>
      <c r="C699" s="187" t="s">
        <v>997</v>
      </c>
      <c r="D699" s="187" t="s">
        <v>159</v>
      </c>
      <c r="E699" s="188" t="s">
        <v>998</v>
      </c>
      <c r="F699" s="189" t="s">
        <v>999</v>
      </c>
      <c r="G699" s="190" t="s">
        <v>487</v>
      </c>
      <c r="H699" s="191">
        <v>59.164000000000001</v>
      </c>
      <c r="I699" s="192"/>
      <c r="J699" s="193">
        <f>ROUND(I699*H699,2)</f>
        <v>0</v>
      </c>
      <c r="K699" s="194"/>
      <c r="L699" s="39"/>
      <c r="M699" s="195" t="s">
        <v>1</v>
      </c>
      <c r="N699" s="196" t="s">
        <v>42</v>
      </c>
      <c r="O699" s="71"/>
      <c r="P699" s="197">
        <f>O699*H699</f>
        <v>0</v>
      </c>
      <c r="Q699" s="197">
        <v>1.6000000000000001E-4</v>
      </c>
      <c r="R699" s="197">
        <f>Q699*H699</f>
        <v>9.4662400000000008E-3</v>
      </c>
      <c r="S699" s="197">
        <v>0</v>
      </c>
      <c r="T699" s="198">
        <f>S699*H699</f>
        <v>0</v>
      </c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R699" s="199" t="s">
        <v>252</v>
      </c>
      <c r="AT699" s="199" t="s">
        <v>159</v>
      </c>
      <c r="AU699" s="199" t="s">
        <v>87</v>
      </c>
      <c r="AY699" s="17" t="s">
        <v>157</v>
      </c>
      <c r="BE699" s="200">
        <f>IF(N699="základní",J699,0)</f>
        <v>0</v>
      </c>
      <c r="BF699" s="200">
        <f>IF(N699="snížená",J699,0)</f>
        <v>0</v>
      </c>
      <c r="BG699" s="200">
        <f>IF(N699="zákl. přenesená",J699,0)</f>
        <v>0</v>
      </c>
      <c r="BH699" s="200">
        <f>IF(N699="sníž. přenesená",J699,0)</f>
        <v>0</v>
      </c>
      <c r="BI699" s="200">
        <f>IF(N699="nulová",J699,0)</f>
        <v>0</v>
      </c>
      <c r="BJ699" s="17" t="s">
        <v>85</v>
      </c>
      <c r="BK699" s="200">
        <f>ROUND(I699*H699,2)</f>
        <v>0</v>
      </c>
      <c r="BL699" s="17" t="s">
        <v>252</v>
      </c>
      <c r="BM699" s="199" t="s">
        <v>1000</v>
      </c>
    </row>
    <row r="700" spans="1:65" s="13" customFormat="1" ht="10.15">
      <c r="B700" s="201"/>
      <c r="C700" s="202"/>
      <c r="D700" s="203" t="s">
        <v>173</v>
      </c>
      <c r="E700" s="204" t="s">
        <v>1</v>
      </c>
      <c r="F700" s="205" t="s">
        <v>1001</v>
      </c>
      <c r="G700" s="202"/>
      <c r="H700" s="206">
        <v>24.92</v>
      </c>
      <c r="I700" s="207"/>
      <c r="J700" s="202"/>
      <c r="K700" s="202"/>
      <c r="L700" s="208"/>
      <c r="M700" s="209"/>
      <c r="N700" s="210"/>
      <c r="O700" s="210"/>
      <c r="P700" s="210"/>
      <c r="Q700" s="210"/>
      <c r="R700" s="210"/>
      <c r="S700" s="210"/>
      <c r="T700" s="211"/>
      <c r="AT700" s="212" t="s">
        <v>173</v>
      </c>
      <c r="AU700" s="212" t="s">
        <v>87</v>
      </c>
      <c r="AV700" s="13" t="s">
        <v>87</v>
      </c>
      <c r="AW700" s="13" t="s">
        <v>34</v>
      </c>
      <c r="AX700" s="13" t="s">
        <v>77</v>
      </c>
      <c r="AY700" s="212" t="s">
        <v>157</v>
      </c>
    </row>
    <row r="701" spans="1:65" s="13" customFormat="1" ht="10.15">
      <c r="B701" s="201"/>
      <c r="C701" s="202"/>
      <c r="D701" s="203" t="s">
        <v>173</v>
      </c>
      <c r="E701" s="204" t="s">
        <v>1</v>
      </c>
      <c r="F701" s="205" t="s">
        <v>1002</v>
      </c>
      <c r="G701" s="202"/>
      <c r="H701" s="206">
        <v>34.244</v>
      </c>
      <c r="I701" s="207"/>
      <c r="J701" s="202"/>
      <c r="K701" s="202"/>
      <c r="L701" s="208"/>
      <c r="M701" s="209"/>
      <c r="N701" s="210"/>
      <c r="O701" s="210"/>
      <c r="P701" s="210"/>
      <c r="Q701" s="210"/>
      <c r="R701" s="210"/>
      <c r="S701" s="210"/>
      <c r="T701" s="211"/>
      <c r="AT701" s="212" t="s">
        <v>173</v>
      </c>
      <c r="AU701" s="212" t="s">
        <v>87</v>
      </c>
      <c r="AV701" s="13" t="s">
        <v>87</v>
      </c>
      <c r="AW701" s="13" t="s">
        <v>34</v>
      </c>
      <c r="AX701" s="13" t="s">
        <v>77</v>
      </c>
      <c r="AY701" s="212" t="s">
        <v>157</v>
      </c>
    </row>
    <row r="702" spans="1:65" s="14" customFormat="1" ht="10.15">
      <c r="B702" s="213"/>
      <c r="C702" s="214"/>
      <c r="D702" s="203" t="s">
        <v>173</v>
      </c>
      <c r="E702" s="215" t="s">
        <v>1</v>
      </c>
      <c r="F702" s="216" t="s">
        <v>178</v>
      </c>
      <c r="G702" s="214"/>
      <c r="H702" s="217">
        <v>59.164000000000001</v>
      </c>
      <c r="I702" s="218"/>
      <c r="J702" s="214"/>
      <c r="K702" s="214"/>
      <c r="L702" s="219"/>
      <c r="M702" s="220"/>
      <c r="N702" s="221"/>
      <c r="O702" s="221"/>
      <c r="P702" s="221"/>
      <c r="Q702" s="221"/>
      <c r="R702" s="221"/>
      <c r="S702" s="221"/>
      <c r="T702" s="222"/>
      <c r="AT702" s="223" t="s">
        <v>173</v>
      </c>
      <c r="AU702" s="223" t="s">
        <v>87</v>
      </c>
      <c r="AV702" s="14" t="s">
        <v>163</v>
      </c>
      <c r="AW702" s="14" t="s">
        <v>4</v>
      </c>
      <c r="AX702" s="14" t="s">
        <v>85</v>
      </c>
      <c r="AY702" s="223" t="s">
        <v>157</v>
      </c>
    </row>
    <row r="703" spans="1:65" s="2" customFormat="1" ht="24.2" customHeight="1">
      <c r="A703" s="34"/>
      <c r="B703" s="35"/>
      <c r="C703" s="234" t="s">
        <v>1003</v>
      </c>
      <c r="D703" s="234" t="s">
        <v>334</v>
      </c>
      <c r="E703" s="235" t="s">
        <v>1004</v>
      </c>
      <c r="F703" s="236" t="s">
        <v>1005</v>
      </c>
      <c r="G703" s="237" t="s">
        <v>171</v>
      </c>
      <c r="H703" s="238">
        <v>59.164000000000001</v>
      </c>
      <c r="I703" s="239"/>
      <c r="J703" s="240">
        <f>ROUND(I703*H703,2)</f>
        <v>0</v>
      </c>
      <c r="K703" s="241"/>
      <c r="L703" s="242"/>
      <c r="M703" s="243" t="s">
        <v>1</v>
      </c>
      <c r="N703" s="244" t="s">
        <v>42</v>
      </c>
      <c r="O703" s="71"/>
      <c r="P703" s="197">
        <f>O703*H703</f>
        <v>0</v>
      </c>
      <c r="Q703" s="197">
        <v>2.3999999999999998E-3</v>
      </c>
      <c r="R703" s="197">
        <f>Q703*H703</f>
        <v>0.1419936</v>
      </c>
      <c r="S703" s="197">
        <v>0</v>
      </c>
      <c r="T703" s="198">
        <f>S703*H703</f>
        <v>0</v>
      </c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R703" s="199" t="s">
        <v>328</v>
      </c>
      <c r="AT703" s="199" t="s">
        <v>334</v>
      </c>
      <c r="AU703" s="199" t="s">
        <v>87</v>
      </c>
      <c r="AY703" s="17" t="s">
        <v>157</v>
      </c>
      <c r="BE703" s="200">
        <f>IF(N703="základní",J703,0)</f>
        <v>0</v>
      </c>
      <c r="BF703" s="200">
        <f>IF(N703="snížená",J703,0)</f>
        <v>0</v>
      </c>
      <c r="BG703" s="200">
        <f>IF(N703="zákl. přenesená",J703,0)</f>
        <v>0</v>
      </c>
      <c r="BH703" s="200">
        <f>IF(N703="sníž. přenesená",J703,0)</f>
        <v>0</v>
      </c>
      <c r="BI703" s="200">
        <f>IF(N703="nulová",J703,0)</f>
        <v>0</v>
      </c>
      <c r="BJ703" s="17" t="s">
        <v>85</v>
      </c>
      <c r="BK703" s="200">
        <f>ROUND(I703*H703,2)</f>
        <v>0</v>
      </c>
      <c r="BL703" s="17" t="s">
        <v>252</v>
      </c>
      <c r="BM703" s="199" t="s">
        <v>1006</v>
      </c>
    </row>
    <row r="704" spans="1:65" s="2" customFormat="1" ht="55.5" customHeight="1">
      <c r="A704" s="34"/>
      <c r="B704" s="35"/>
      <c r="C704" s="187" t="s">
        <v>1007</v>
      </c>
      <c r="D704" s="187" t="s">
        <v>159</v>
      </c>
      <c r="E704" s="188" t="s">
        <v>1008</v>
      </c>
      <c r="F704" s="189" t="s">
        <v>1009</v>
      </c>
      <c r="G704" s="190" t="s">
        <v>218</v>
      </c>
      <c r="H704" s="191">
        <v>5.4930000000000003</v>
      </c>
      <c r="I704" s="192"/>
      <c r="J704" s="193">
        <f>ROUND(I704*H704,2)</f>
        <v>0</v>
      </c>
      <c r="K704" s="194"/>
      <c r="L704" s="39"/>
      <c r="M704" s="195" t="s">
        <v>1</v>
      </c>
      <c r="N704" s="196" t="s">
        <v>42</v>
      </c>
      <c r="O704" s="71"/>
      <c r="P704" s="197">
        <f>O704*H704</f>
        <v>0</v>
      </c>
      <c r="Q704" s="197">
        <v>0</v>
      </c>
      <c r="R704" s="197">
        <f>Q704*H704</f>
        <v>0</v>
      </c>
      <c r="S704" s="197">
        <v>0</v>
      </c>
      <c r="T704" s="198">
        <f>S704*H704</f>
        <v>0</v>
      </c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R704" s="199" t="s">
        <v>252</v>
      </c>
      <c r="AT704" s="199" t="s">
        <v>159</v>
      </c>
      <c r="AU704" s="199" t="s">
        <v>87</v>
      </c>
      <c r="AY704" s="17" t="s">
        <v>157</v>
      </c>
      <c r="BE704" s="200">
        <f>IF(N704="základní",J704,0)</f>
        <v>0</v>
      </c>
      <c r="BF704" s="200">
        <f>IF(N704="snížená",J704,0)</f>
        <v>0</v>
      </c>
      <c r="BG704" s="200">
        <f>IF(N704="zákl. přenesená",J704,0)</f>
        <v>0</v>
      </c>
      <c r="BH704" s="200">
        <f>IF(N704="sníž. přenesená",J704,0)</f>
        <v>0</v>
      </c>
      <c r="BI704" s="200">
        <f>IF(N704="nulová",J704,0)</f>
        <v>0</v>
      </c>
      <c r="BJ704" s="17" t="s">
        <v>85</v>
      </c>
      <c r="BK704" s="200">
        <f>ROUND(I704*H704,2)</f>
        <v>0</v>
      </c>
      <c r="BL704" s="17" t="s">
        <v>252</v>
      </c>
      <c r="BM704" s="199" t="s">
        <v>1010</v>
      </c>
    </row>
    <row r="705" spans="1:65" s="12" customFormat="1" ht="22.8" customHeight="1">
      <c r="B705" s="171"/>
      <c r="C705" s="172"/>
      <c r="D705" s="173" t="s">
        <v>76</v>
      </c>
      <c r="E705" s="185" t="s">
        <v>1011</v>
      </c>
      <c r="F705" s="185" t="s">
        <v>1012</v>
      </c>
      <c r="G705" s="172"/>
      <c r="H705" s="172"/>
      <c r="I705" s="175"/>
      <c r="J705" s="186">
        <f>BK705</f>
        <v>0</v>
      </c>
      <c r="K705" s="172"/>
      <c r="L705" s="177"/>
      <c r="M705" s="178"/>
      <c r="N705" s="179"/>
      <c r="O705" s="179"/>
      <c r="P705" s="180">
        <f>SUM(P706:P717)</f>
        <v>0</v>
      </c>
      <c r="Q705" s="179"/>
      <c r="R705" s="180">
        <f>SUM(R706:R717)</f>
        <v>2.42870366</v>
      </c>
      <c r="S705" s="179"/>
      <c r="T705" s="181">
        <f>SUM(T706:T717)</f>
        <v>0</v>
      </c>
      <c r="AR705" s="182" t="s">
        <v>87</v>
      </c>
      <c r="AT705" s="183" t="s">
        <v>76</v>
      </c>
      <c r="AU705" s="183" t="s">
        <v>85</v>
      </c>
      <c r="AY705" s="182" t="s">
        <v>157</v>
      </c>
      <c r="BK705" s="184">
        <f>SUM(BK706:BK717)</f>
        <v>0</v>
      </c>
    </row>
    <row r="706" spans="1:65" s="2" customFormat="1" ht="37.799999999999997" customHeight="1">
      <c r="A706" s="34"/>
      <c r="B706" s="35"/>
      <c r="C706" s="187" t="s">
        <v>1013</v>
      </c>
      <c r="D706" s="187" t="s">
        <v>159</v>
      </c>
      <c r="E706" s="188" t="s">
        <v>1014</v>
      </c>
      <c r="F706" s="189" t="s">
        <v>1015</v>
      </c>
      <c r="G706" s="190" t="s">
        <v>171</v>
      </c>
      <c r="H706" s="191">
        <v>296.36</v>
      </c>
      <c r="I706" s="192"/>
      <c r="J706" s="193">
        <f>ROUND(I706*H706,2)</f>
        <v>0</v>
      </c>
      <c r="K706" s="194"/>
      <c r="L706" s="39"/>
      <c r="M706" s="195" t="s">
        <v>1</v>
      </c>
      <c r="N706" s="196" t="s">
        <v>42</v>
      </c>
      <c r="O706" s="71"/>
      <c r="P706" s="197">
        <f>O706*H706</f>
        <v>0</v>
      </c>
      <c r="Q706" s="197">
        <v>5.47E-3</v>
      </c>
      <c r="R706" s="197">
        <f>Q706*H706</f>
        <v>1.6210892000000001</v>
      </c>
      <c r="S706" s="197">
        <v>0</v>
      </c>
      <c r="T706" s="198">
        <f>S706*H706</f>
        <v>0</v>
      </c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R706" s="199" t="s">
        <v>252</v>
      </c>
      <c r="AT706" s="199" t="s">
        <v>159</v>
      </c>
      <c r="AU706" s="199" t="s">
        <v>87</v>
      </c>
      <c r="AY706" s="17" t="s">
        <v>157</v>
      </c>
      <c r="BE706" s="200">
        <f>IF(N706="základní",J706,0)</f>
        <v>0</v>
      </c>
      <c r="BF706" s="200">
        <f>IF(N706="snížená",J706,0)</f>
        <v>0</v>
      </c>
      <c r="BG706" s="200">
        <f>IF(N706="zákl. přenesená",J706,0)</f>
        <v>0</v>
      </c>
      <c r="BH706" s="200">
        <f>IF(N706="sníž. přenesená",J706,0)</f>
        <v>0</v>
      </c>
      <c r="BI706" s="200">
        <f>IF(N706="nulová",J706,0)</f>
        <v>0</v>
      </c>
      <c r="BJ706" s="17" t="s">
        <v>85</v>
      </c>
      <c r="BK706" s="200">
        <f>ROUND(I706*H706,2)</f>
        <v>0</v>
      </c>
      <c r="BL706" s="17" t="s">
        <v>252</v>
      </c>
      <c r="BM706" s="199" t="s">
        <v>1016</v>
      </c>
    </row>
    <row r="707" spans="1:65" s="13" customFormat="1" ht="10.15">
      <c r="B707" s="201"/>
      <c r="C707" s="202"/>
      <c r="D707" s="203" t="s">
        <v>173</v>
      </c>
      <c r="E707" s="204" t="s">
        <v>1</v>
      </c>
      <c r="F707" s="205" t="s">
        <v>1017</v>
      </c>
      <c r="G707" s="202"/>
      <c r="H707" s="206">
        <v>296.36</v>
      </c>
      <c r="I707" s="207"/>
      <c r="J707" s="202"/>
      <c r="K707" s="202"/>
      <c r="L707" s="208"/>
      <c r="M707" s="209"/>
      <c r="N707" s="210"/>
      <c r="O707" s="210"/>
      <c r="P707" s="210"/>
      <c r="Q707" s="210"/>
      <c r="R707" s="210"/>
      <c r="S707" s="210"/>
      <c r="T707" s="211"/>
      <c r="AT707" s="212" t="s">
        <v>173</v>
      </c>
      <c r="AU707" s="212" t="s">
        <v>87</v>
      </c>
      <c r="AV707" s="13" t="s">
        <v>87</v>
      </c>
      <c r="AW707" s="13" t="s">
        <v>34</v>
      </c>
      <c r="AX707" s="13" t="s">
        <v>77</v>
      </c>
      <c r="AY707" s="212" t="s">
        <v>157</v>
      </c>
    </row>
    <row r="708" spans="1:65" s="14" customFormat="1" ht="10.15">
      <c r="B708" s="213"/>
      <c r="C708" s="214"/>
      <c r="D708" s="203" t="s">
        <v>173</v>
      </c>
      <c r="E708" s="215" t="s">
        <v>1</v>
      </c>
      <c r="F708" s="216" t="s">
        <v>178</v>
      </c>
      <c r="G708" s="214"/>
      <c r="H708" s="217">
        <v>296.36</v>
      </c>
      <c r="I708" s="218"/>
      <c r="J708" s="214"/>
      <c r="K708" s="214"/>
      <c r="L708" s="219"/>
      <c r="M708" s="220"/>
      <c r="N708" s="221"/>
      <c r="O708" s="221"/>
      <c r="P708" s="221"/>
      <c r="Q708" s="221"/>
      <c r="R708" s="221"/>
      <c r="S708" s="221"/>
      <c r="T708" s="222"/>
      <c r="AT708" s="223" t="s">
        <v>173</v>
      </c>
      <c r="AU708" s="223" t="s">
        <v>87</v>
      </c>
      <c r="AV708" s="14" t="s">
        <v>163</v>
      </c>
      <c r="AW708" s="14" t="s">
        <v>4</v>
      </c>
      <c r="AX708" s="14" t="s">
        <v>85</v>
      </c>
      <c r="AY708" s="223" t="s">
        <v>157</v>
      </c>
    </row>
    <row r="709" spans="1:65" s="2" customFormat="1" ht="44.25" customHeight="1">
      <c r="A709" s="34"/>
      <c r="B709" s="35"/>
      <c r="C709" s="234" t="s">
        <v>1018</v>
      </c>
      <c r="D709" s="234" t="s">
        <v>334</v>
      </c>
      <c r="E709" s="235" t="s">
        <v>1019</v>
      </c>
      <c r="F709" s="236" t="s">
        <v>1020</v>
      </c>
      <c r="G709" s="237" t="s">
        <v>171</v>
      </c>
      <c r="H709" s="238">
        <v>311.178</v>
      </c>
      <c r="I709" s="239"/>
      <c r="J709" s="240">
        <f>ROUND(I709*H709,2)</f>
        <v>0</v>
      </c>
      <c r="K709" s="241"/>
      <c r="L709" s="242"/>
      <c r="M709" s="243" t="s">
        <v>1</v>
      </c>
      <c r="N709" s="244" t="s">
        <v>42</v>
      </c>
      <c r="O709" s="71"/>
      <c r="P709" s="197">
        <f>O709*H709</f>
        <v>0</v>
      </c>
      <c r="Q709" s="197">
        <v>1.6000000000000001E-3</v>
      </c>
      <c r="R709" s="197">
        <f>Q709*H709</f>
        <v>0.49788480000000002</v>
      </c>
      <c r="S709" s="197">
        <v>0</v>
      </c>
      <c r="T709" s="198">
        <f>S709*H709</f>
        <v>0</v>
      </c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R709" s="199" t="s">
        <v>328</v>
      </c>
      <c r="AT709" s="199" t="s">
        <v>334</v>
      </c>
      <c r="AU709" s="199" t="s">
        <v>87</v>
      </c>
      <c r="AY709" s="17" t="s">
        <v>157</v>
      </c>
      <c r="BE709" s="200">
        <f>IF(N709="základní",J709,0)</f>
        <v>0</v>
      </c>
      <c r="BF709" s="200">
        <f>IF(N709="snížená",J709,0)</f>
        <v>0</v>
      </c>
      <c r="BG709" s="200">
        <f>IF(N709="zákl. přenesená",J709,0)</f>
        <v>0</v>
      </c>
      <c r="BH709" s="200">
        <f>IF(N709="sníž. přenesená",J709,0)</f>
        <v>0</v>
      </c>
      <c r="BI709" s="200">
        <f>IF(N709="nulová",J709,0)</f>
        <v>0</v>
      </c>
      <c r="BJ709" s="17" t="s">
        <v>85</v>
      </c>
      <c r="BK709" s="200">
        <f>ROUND(I709*H709,2)</f>
        <v>0</v>
      </c>
      <c r="BL709" s="17" t="s">
        <v>252</v>
      </c>
      <c r="BM709" s="199" t="s">
        <v>1021</v>
      </c>
    </row>
    <row r="710" spans="1:65" s="13" customFormat="1" ht="10.15">
      <c r="B710" s="201"/>
      <c r="C710" s="202"/>
      <c r="D710" s="203" t="s">
        <v>173</v>
      </c>
      <c r="E710" s="204" t="s">
        <v>1</v>
      </c>
      <c r="F710" s="205" t="s">
        <v>1022</v>
      </c>
      <c r="G710" s="202"/>
      <c r="H710" s="206">
        <v>311.178</v>
      </c>
      <c r="I710" s="207"/>
      <c r="J710" s="202"/>
      <c r="K710" s="202"/>
      <c r="L710" s="208"/>
      <c r="M710" s="209"/>
      <c r="N710" s="210"/>
      <c r="O710" s="210"/>
      <c r="P710" s="210"/>
      <c r="Q710" s="210"/>
      <c r="R710" s="210"/>
      <c r="S710" s="210"/>
      <c r="T710" s="211"/>
      <c r="AT710" s="212" t="s">
        <v>173</v>
      </c>
      <c r="AU710" s="212" t="s">
        <v>87</v>
      </c>
      <c r="AV710" s="13" t="s">
        <v>87</v>
      </c>
      <c r="AW710" s="13" t="s">
        <v>34</v>
      </c>
      <c r="AX710" s="13" t="s">
        <v>85</v>
      </c>
      <c r="AY710" s="212" t="s">
        <v>157</v>
      </c>
    </row>
    <row r="711" spans="1:65" s="2" customFormat="1" ht="33" customHeight="1">
      <c r="A711" s="34"/>
      <c r="B711" s="35"/>
      <c r="C711" s="187" t="s">
        <v>1023</v>
      </c>
      <c r="D711" s="187" t="s">
        <v>159</v>
      </c>
      <c r="E711" s="188" t="s">
        <v>1024</v>
      </c>
      <c r="F711" s="189" t="s">
        <v>1025</v>
      </c>
      <c r="G711" s="190" t="s">
        <v>171</v>
      </c>
      <c r="H711" s="191">
        <v>108.297</v>
      </c>
      <c r="I711" s="192"/>
      <c r="J711" s="193">
        <f>ROUND(I711*H711,2)</f>
        <v>0</v>
      </c>
      <c r="K711" s="194"/>
      <c r="L711" s="39"/>
      <c r="M711" s="195" t="s">
        <v>1</v>
      </c>
      <c r="N711" s="196" t="s">
        <v>42</v>
      </c>
      <c r="O711" s="71"/>
      <c r="P711" s="197">
        <f>O711*H711</f>
        <v>0</v>
      </c>
      <c r="Q711" s="197">
        <v>1.1800000000000001E-3</v>
      </c>
      <c r="R711" s="197">
        <f>Q711*H711</f>
        <v>0.12779045999999999</v>
      </c>
      <c r="S711" s="197">
        <v>0</v>
      </c>
      <c r="T711" s="198">
        <f>S711*H711</f>
        <v>0</v>
      </c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R711" s="199" t="s">
        <v>252</v>
      </c>
      <c r="AT711" s="199" t="s">
        <v>159</v>
      </c>
      <c r="AU711" s="199" t="s">
        <v>87</v>
      </c>
      <c r="AY711" s="17" t="s">
        <v>157</v>
      </c>
      <c r="BE711" s="200">
        <f>IF(N711="základní",J711,0)</f>
        <v>0</v>
      </c>
      <c r="BF711" s="200">
        <f>IF(N711="snížená",J711,0)</f>
        <v>0</v>
      </c>
      <c r="BG711" s="200">
        <f>IF(N711="zákl. přenesená",J711,0)</f>
        <v>0</v>
      </c>
      <c r="BH711" s="200">
        <f>IF(N711="sníž. přenesená",J711,0)</f>
        <v>0</v>
      </c>
      <c r="BI711" s="200">
        <f>IF(N711="nulová",J711,0)</f>
        <v>0</v>
      </c>
      <c r="BJ711" s="17" t="s">
        <v>85</v>
      </c>
      <c r="BK711" s="200">
        <f>ROUND(I711*H711,2)</f>
        <v>0</v>
      </c>
      <c r="BL711" s="17" t="s">
        <v>252</v>
      </c>
      <c r="BM711" s="199" t="s">
        <v>1026</v>
      </c>
    </row>
    <row r="712" spans="1:65" s="13" customFormat="1" ht="10.15">
      <c r="B712" s="201"/>
      <c r="C712" s="202"/>
      <c r="D712" s="203" t="s">
        <v>173</v>
      </c>
      <c r="E712" s="204" t="s">
        <v>1</v>
      </c>
      <c r="F712" s="205" t="s">
        <v>1027</v>
      </c>
      <c r="G712" s="202"/>
      <c r="H712" s="206">
        <v>53.984999999999999</v>
      </c>
      <c r="I712" s="207"/>
      <c r="J712" s="202"/>
      <c r="K712" s="202"/>
      <c r="L712" s="208"/>
      <c r="M712" s="209"/>
      <c r="N712" s="210"/>
      <c r="O712" s="210"/>
      <c r="P712" s="210"/>
      <c r="Q712" s="210"/>
      <c r="R712" s="210"/>
      <c r="S712" s="210"/>
      <c r="T712" s="211"/>
      <c r="AT712" s="212" t="s">
        <v>173</v>
      </c>
      <c r="AU712" s="212" t="s">
        <v>87</v>
      </c>
      <c r="AV712" s="13" t="s">
        <v>87</v>
      </c>
      <c r="AW712" s="13" t="s">
        <v>34</v>
      </c>
      <c r="AX712" s="13" t="s">
        <v>77</v>
      </c>
      <c r="AY712" s="212" t="s">
        <v>157</v>
      </c>
    </row>
    <row r="713" spans="1:65" s="13" customFormat="1" ht="10.15">
      <c r="B713" s="201"/>
      <c r="C713" s="202"/>
      <c r="D713" s="203" t="s">
        <v>173</v>
      </c>
      <c r="E713" s="204" t="s">
        <v>1</v>
      </c>
      <c r="F713" s="205" t="s">
        <v>1028</v>
      </c>
      <c r="G713" s="202"/>
      <c r="H713" s="206">
        <v>54.311999999999998</v>
      </c>
      <c r="I713" s="207"/>
      <c r="J713" s="202"/>
      <c r="K713" s="202"/>
      <c r="L713" s="208"/>
      <c r="M713" s="209"/>
      <c r="N713" s="210"/>
      <c r="O713" s="210"/>
      <c r="P713" s="210"/>
      <c r="Q713" s="210"/>
      <c r="R713" s="210"/>
      <c r="S713" s="210"/>
      <c r="T713" s="211"/>
      <c r="AT713" s="212" t="s">
        <v>173</v>
      </c>
      <c r="AU713" s="212" t="s">
        <v>87</v>
      </c>
      <c r="AV713" s="13" t="s">
        <v>87</v>
      </c>
      <c r="AW713" s="13" t="s">
        <v>34</v>
      </c>
      <c r="AX713" s="13" t="s">
        <v>77</v>
      </c>
      <c r="AY713" s="212" t="s">
        <v>157</v>
      </c>
    </row>
    <row r="714" spans="1:65" s="14" customFormat="1" ht="10.15">
      <c r="B714" s="213"/>
      <c r="C714" s="214"/>
      <c r="D714" s="203" t="s">
        <v>173</v>
      </c>
      <c r="E714" s="215" t="s">
        <v>1</v>
      </c>
      <c r="F714" s="216" t="s">
        <v>178</v>
      </c>
      <c r="G714" s="214"/>
      <c r="H714" s="217">
        <v>108.297</v>
      </c>
      <c r="I714" s="218"/>
      <c r="J714" s="214"/>
      <c r="K714" s="214"/>
      <c r="L714" s="219"/>
      <c r="M714" s="220"/>
      <c r="N714" s="221"/>
      <c r="O714" s="221"/>
      <c r="P714" s="221"/>
      <c r="Q714" s="221"/>
      <c r="R714" s="221"/>
      <c r="S714" s="221"/>
      <c r="T714" s="222"/>
      <c r="AT714" s="223" t="s">
        <v>173</v>
      </c>
      <c r="AU714" s="223" t="s">
        <v>87</v>
      </c>
      <c r="AV714" s="14" t="s">
        <v>163</v>
      </c>
      <c r="AW714" s="14" t="s">
        <v>4</v>
      </c>
      <c r="AX714" s="14" t="s">
        <v>85</v>
      </c>
      <c r="AY714" s="223" t="s">
        <v>157</v>
      </c>
    </row>
    <row r="715" spans="1:65" s="2" customFormat="1" ht="37.799999999999997" customHeight="1">
      <c r="A715" s="34"/>
      <c r="B715" s="35"/>
      <c r="C715" s="234" t="s">
        <v>1029</v>
      </c>
      <c r="D715" s="234" t="s">
        <v>334</v>
      </c>
      <c r="E715" s="235" t="s">
        <v>1030</v>
      </c>
      <c r="F715" s="236" t="s">
        <v>1031</v>
      </c>
      <c r="G715" s="237" t="s">
        <v>171</v>
      </c>
      <c r="H715" s="238">
        <v>113.712</v>
      </c>
      <c r="I715" s="239"/>
      <c r="J715" s="240">
        <f>ROUND(I715*H715,2)</f>
        <v>0</v>
      </c>
      <c r="K715" s="241"/>
      <c r="L715" s="242"/>
      <c r="M715" s="243" t="s">
        <v>1</v>
      </c>
      <c r="N715" s="244" t="s">
        <v>42</v>
      </c>
      <c r="O715" s="71"/>
      <c r="P715" s="197">
        <f>O715*H715</f>
        <v>0</v>
      </c>
      <c r="Q715" s="197">
        <v>1.6000000000000001E-3</v>
      </c>
      <c r="R715" s="197">
        <f>Q715*H715</f>
        <v>0.18193920000000002</v>
      </c>
      <c r="S715" s="197">
        <v>0</v>
      </c>
      <c r="T715" s="198">
        <f>S715*H715</f>
        <v>0</v>
      </c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R715" s="199" t="s">
        <v>328</v>
      </c>
      <c r="AT715" s="199" t="s">
        <v>334</v>
      </c>
      <c r="AU715" s="199" t="s">
        <v>87</v>
      </c>
      <c r="AY715" s="17" t="s">
        <v>157</v>
      </c>
      <c r="BE715" s="200">
        <f>IF(N715="základní",J715,0)</f>
        <v>0</v>
      </c>
      <c r="BF715" s="200">
        <f>IF(N715="snížená",J715,0)</f>
        <v>0</v>
      </c>
      <c r="BG715" s="200">
        <f>IF(N715="zákl. přenesená",J715,0)</f>
        <v>0</v>
      </c>
      <c r="BH715" s="200">
        <f>IF(N715="sníž. přenesená",J715,0)</f>
        <v>0</v>
      </c>
      <c r="BI715" s="200">
        <f>IF(N715="nulová",J715,0)</f>
        <v>0</v>
      </c>
      <c r="BJ715" s="17" t="s">
        <v>85</v>
      </c>
      <c r="BK715" s="200">
        <f>ROUND(I715*H715,2)</f>
        <v>0</v>
      </c>
      <c r="BL715" s="17" t="s">
        <v>252</v>
      </c>
      <c r="BM715" s="199" t="s">
        <v>1032</v>
      </c>
    </row>
    <row r="716" spans="1:65" s="13" customFormat="1" ht="10.15">
      <c r="B716" s="201"/>
      <c r="C716" s="202"/>
      <c r="D716" s="203" t="s">
        <v>173</v>
      </c>
      <c r="E716" s="204" t="s">
        <v>1</v>
      </c>
      <c r="F716" s="205" t="s">
        <v>1033</v>
      </c>
      <c r="G716" s="202"/>
      <c r="H716" s="206">
        <v>113.712</v>
      </c>
      <c r="I716" s="207"/>
      <c r="J716" s="202"/>
      <c r="K716" s="202"/>
      <c r="L716" s="208"/>
      <c r="M716" s="209"/>
      <c r="N716" s="210"/>
      <c r="O716" s="210"/>
      <c r="P716" s="210"/>
      <c r="Q716" s="210"/>
      <c r="R716" s="210"/>
      <c r="S716" s="210"/>
      <c r="T716" s="211"/>
      <c r="AT716" s="212" t="s">
        <v>173</v>
      </c>
      <c r="AU716" s="212" t="s">
        <v>87</v>
      </c>
      <c r="AV716" s="13" t="s">
        <v>87</v>
      </c>
      <c r="AW716" s="13" t="s">
        <v>34</v>
      </c>
      <c r="AX716" s="13" t="s">
        <v>85</v>
      </c>
      <c r="AY716" s="212" t="s">
        <v>157</v>
      </c>
    </row>
    <row r="717" spans="1:65" s="2" customFormat="1" ht="49.05" customHeight="1">
      <c r="A717" s="34"/>
      <c r="B717" s="35"/>
      <c r="C717" s="187" t="s">
        <v>1034</v>
      </c>
      <c r="D717" s="187" t="s">
        <v>159</v>
      </c>
      <c r="E717" s="188" t="s">
        <v>1035</v>
      </c>
      <c r="F717" s="189" t="s">
        <v>1036</v>
      </c>
      <c r="G717" s="190" t="s">
        <v>218</v>
      </c>
      <c r="H717" s="191">
        <v>2.4289999999999998</v>
      </c>
      <c r="I717" s="192"/>
      <c r="J717" s="193">
        <f>ROUND(I717*H717,2)</f>
        <v>0</v>
      </c>
      <c r="K717" s="194"/>
      <c r="L717" s="39"/>
      <c r="M717" s="195" t="s">
        <v>1</v>
      </c>
      <c r="N717" s="196" t="s">
        <v>42</v>
      </c>
      <c r="O717" s="71"/>
      <c r="P717" s="197">
        <f>O717*H717</f>
        <v>0</v>
      </c>
      <c r="Q717" s="197">
        <v>0</v>
      </c>
      <c r="R717" s="197">
        <f>Q717*H717</f>
        <v>0</v>
      </c>
      <c r="S717" s="197">
        <v>0</v>
      </c>
      <c r="T717" s="198">
        <f>S717*H717</f>
        <v>0</v>
      </c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R717" s="199" t="s">
        <v>252</v>
      </c>
      <c r="AT717" s="199" t="s">
        <v>159</v>
      </c>
      <c r="AU717" s="199" t="s">
        <v>87</v>
      </c>
      <c r="AY717" s="17" t="s">
        <v>157</v>
      </c>
      <c r="BE717" s="200">
        <f>IF(N717="základní",J717,0)</f>
        <v>0</v>
      </c>
      <c r="BF717" s="200">
        <f>IF(N717="snížená",J717,0)</f>
        <v>0</v>
      </c>
      <c r="BG717" s="200">
        <f>IF(N717="zákl. přenesená",J717,0)</f>
        <v>0</v>
      </c>
      <c r="BH717" s="200">
        <f>IF(N717="sníž. přenesená",J717,0)</f>
        <v>0</v>
      </c>
      <c r="BI717" s="200">
        <f>IF(N717="nulová",J717,0)</f>
        <v>0</v>
      </c>
      <c r="BJ717" s="17" t="s">
        <v>85</v>
      </c>
      <c r="BK717" s="200">
        <f>ROUND(I717*H717,2)</f>
        <v>0</v>
      </c>
      <c r="BL717" s="17" t="s">
        <v>252</v>
      </c>
      <c r="BM717" s="199" t="s">
        <v>1037</v>
      </c>
    </row>
    <row r="718" spans="1:65" s="12" customFormat="1" ht="22.8" customHeight="1">
      <c r="B718" s="171"/>
      <c r="C718" s="172"/>
      <c r="D718" s="173" t="s">
        <v>76</v>
      </c>
      <c r="E718" s="185" t="s">
        <v>1038</v>
      </c>
      <c r="F718" s="185" t="s">
        <v>92</v>
      </c>
      <c r="G718" s="172"/>
      <c r="H718" s="172"/>
      <c r="I718" s="175"/>
      <c r="J718" s="186">
        <f>BK718</f>
        <v>0</v>
      </c>
      <c r="K718" s="172"/>
      <c r="L718" s="177"/>
      <c r="M718" s="178"/>
      <c r="N718" s="179"/>
      <c r="O718" s="179"/>
      <c r="P718" s="180">
        <f>SUM(P719:P720)</f>
        <v>0</v>
      </c>
      <c r="Q718" s="179"/>
      <c r="R718" s="180">
        <f>SUM(R719:R720)</f>
        <v>1.14E-2</v>
      </c>
      <c r="S718" s="179"/>
      <c r="T718" s="181">
        <f>SUM(T719:T720)</f>
        <v>0</v>
      </c>
      <c r="AR718" s="182" t="s">
        <v>87</v>
      </c>
      <c r="AT718" s="183" t="s">
        <v>76</v>
      </c>
      <c r="AU718" s="183" t="s">
        <v>85</v>
      </c>
      <c r="AY718" s="182" t="s">
        <v>157</v>
      </c>
      <c r="BK718" s="184">
        <f>SUM(BK719:BK720)</f>
        <v>0</v>
      </c>
    </row>
    <row r="719" spans="1:65" s="2" customFormat="1" ht="37.799999999999997" customHeight="1">
      <c r="A719" s="34"/>
      <c r="B719" s="35"/>
      <c r="C719" s="187" t="s">
        <v>1039</v>
      </c>
      <c r="D719" s="187" t="s">
        <v>159</v>
      </c>
      <c r="E719" s="188" t="s">
        <v>1040</v>
      </c>
      <c r="F719" s="189" t="s">
        <v>1041</v>
      </c>
      <c r="G719" s="190" t="s">
        <v>162</v>
      </c>
      <c r="H719" s="191">
        <v>2</v>
      </c>
      <c r="I719" s="192"/>
      <c r="J719" s="193">
        <f>ROUND(I719*H719,2)</f>
        <v>0</v>
      </c>
      <c r="K719" s="194"/>
      <c r="L719" s="39"/>
      <c r="M719" s="195" t="s">
        <v>1</v>
      </c>
      <c r="N719" s="196" t="s">
        <v>42</v>
      </c>
      <c r="O719" s="71"/>
      <c r="P719" s="197">
        <f>O719*H719</f>
        <v>0</v>
      </c>
      <c r="Q719" s="197">
        <v>0</v>
      </c>
      <c r="R719" s="197">
        <f>Q719*H719</f>
        <v>0</v>
      </c>
      <c r="S719" s="197">
        <v>0</v>
      </c>
      <c r="T719" s="198">
        <f>S719*H719</f>
        <v>0</v>
      </c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R719" s="199" t="s">
        <v>252</v>
      </c>
      <c r="AT719" s="199" t="s">
        <v>159</v>
      </c>
      <c r="AU719" s="199" t="s">
        <v>87</v>
      </c>
      <c r="AY719" s="17" t="s">
        <v>157</v>
      </c>
      <c r="BE719" s="200">
        <f>IF(N719="základní",J719,0)</f>
        <v>0</v>
      </c>
      <c r="BF719" s="200">
        <f>IF(N719="snížená",J719,0)</f>
        <v>0</v>
      </c>
      <c r="BG719" s="200">
        <f>IF(N719="zákl. přenesená",J719,0)</f>
        <v>0</v>
      </c>
      <c r="BH719" s="200">
        <f>IF(N719="sníž. přenesená",J719,0)</f>
        <v>0</v>
      </c>
      <c r="BI719" s="200">
        <f>IF(N719="nulová",J719,0)</f>
        <v>0</v>
      </c>
      <c r="BJ719" s="17" t="s">
        <v>85</v>
      </c>
      <c r="BK719" s="200">
        <f>ROUND(I719*H719,2)</f>
        <v>0</v>
      </c>
      <c r="BL719" s="17" t="s">
        <v>252</v>
      </c>
      <c r="BM719" s="199" t="s">
        <v>1042</v>
      </c>
    </row>
    <row r="720" spans="1:65" s="2" customFormat="1" ht="24.2" customHeight="1">
      <c r="A720" s="34"/>
      <c r="B720" s="35"/>
      <c r="C720" s="234" t="s">
        <v>1043</v>
      </c>
      <c r="D720" s="234" t="s">
        <v>334</v>
      </c>
      <c r="E720" s="235" t="s">
        <v>1044</v>
      </c>
      <c r="F720" s="236" t="s">
        <v>1045</v>
      </c>
      <c r="G720" s="237" t="s">
        <v>162</v>
      </c>
      <c r="H720" s="238">
        <v>2</v>
      </c>
      <c r="I720" s="239"/>
      <c r="J720" s="240">
        <f>ROUND(I720*H720,2)</f>
        <v>0</v>
      </c>
      <c r="K720" s="241"/>
      <c r="L720" s="242"/>
      <c r="M720" s="243" t="s">
        <v>1</v>
      </c>
      <c r="N720" s="244" t="s">
        <v>42</v>
      </c>
      <c r="O720" s="71"/>
      <c r="P720" s="197">
        <f>O720*H720</f>
        <v>0</v>
      </c>
      <c r="Q720" s="197">
        <v>5.7000000000000002E-3</v>
      </c>
      <c r="R720" s="197">
        <f>Q720*H720</f>
        <v>1.14E-2</v>
      </c>
      <c r="S720" s="197">
        <v>0</v>
      </c>
      <c r="T720" s="198">
        <f>S720*H720</f>
        <v>0</v>
      </c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R720" s="199" t="s">
        <v>328</v>
      </c>
      <c r="AT720" s="199" t="s">
        <v>334</v>
      </c>
      <c r="AU720" s="199" t="s">
        <v>87</v>
      </c>
      <c r="AY720" s="17" t="s">
        <v>157</v>
      </c>
      <c r="BE720" s="200">
        <f>IF(N720="základní",J720,0)</f>
        <v>0</v>
      </c>
      <c r="BF720" s="200">
        <f>IF(N720="snížená",J720,0)</f>
        <v>0</v>
      </c>
      <c r="BG720" s="200">
        <f>IF(N720="zákl. přenesená",J720,0)</f>
        <v>0</v>
      </c>
      <c r="BH720" s="200">
        <f>IF(N720="sníž. přenesená",J720,0)</f>
        <v>0</v>
      </c>
      <c r="BI720" s="200">
        <f>IF(N720="nulová",J720,0)</f>
        <v>0</v>
      </c>
      <c r="BJ720" s="17" t="s">
        <v>85</v>
      </c>
      <c r="BK720" s="200">
        <f>ROUND(I720*H720,2)</f>
        <v>0</v>
      </c>
      <c r="BL720" s="17" t="s">
        <v>252</v>
      </c>
      <c r="BM720" s="199" t="s">
        <v>1046</v>
      </c>
    </row>
    <row r="721" spans="1:65" s="12" customFormat="1" ht="22.8" customHeight="1">
      <c r="B721" s="171"/>
      <c r="C721" s="172"/>
      <c r="D721" s="173" t="s">
        <v>76</v>
      </c>
      <c r="E721" s="185" t="s">
        <v>1047</v>
      </c>
      <c r="F721" s="185" t="s">
        <v>1048</v>
      </c>
      <c r="G721" s="172"/>
      <c r="H721" s="172"/>
      <c r="I721" s="175"/>
      <c r="J721" s="186">
        <f>BK721</f>
        <v>0</v>
      </c>
      <c r="K721" s="172"/>
      <c r="L721" s="177"/>
      <c r="M721" s="178"/>
      <c r="N721" s="179"/>
      <c r="O721" s="179"/>
      <c r="P721" s="180">
        <f>SUM(P722:P756)</f>
        <v>0</v>
      </c>
      <c r="Q721" s="179"/>
      <c r="R721" s="180">
        <f>SUM(R722:R756)</f>
        <v>14.264558320000001</v>
      </c>
      <c r="S721" s="179"/>
      <c r="T721" s="181">
        <f>SUM(T722:T756)</f>
        <v>0</v>
      </c>
      <c r="AR721" s="182" t="s">
        <v>87</v>
      </c>
      <c r="AT721" s="183" t="s">
        <v>76</v>
      </c>
      <c r="AU721" s="183" t="s">
        <v>85</v>
      </c>
      <c r="AY721" s="182" t="s">
        <v>157</v>
      </c>
      <c r="BK721" s="184">
        <f>SUM(BK722:BK756)</f>
        <v>0</v>
      </c>
    </row>
    <row r="722" spans="1:65" s="2" customFormat="1" ht="33" customHeight="1">
      <c r="A722" s="34"/>
      <c r="B722" s="35"/>
      <c r="C722" s="187" t="s">
        <v>1049</v>
      </c>
      <c r="D722" s="187" t="s">
        <v>159</v>
      </c>
      <c r="E722" s="188" t="s">
        <v>1050</v>
      </c>
      <c r="F722" s="189" t="s">
        <v>1051</v>
      </c>
      <c r="G722" s="190" t="s">
        <v>487</v>
      </c>
      <c r="H722" s="191">
        <v>996.4</v>
      </c>
      <c r="I722" s="192"/>
      <c r="J722" s="193">
        <f>ROUND(I722*H722,2)</f>
        <v>0</v>
      </c>
      <c r="K722" s="194"/>
      <c r="L722" s="39"/>
      <c r="M722" s="195" t="s">
        <v>1</v>
      </c>
      <c r="N722" s="196" t="s">
        <v>42</v>
      </c>
      <c r="O722" s="71"/>
      <c r="P722" s="197">
        <f>O722*H722</f>
        <v>0</v>
      </c>
      <c r="Q722" s="197">
        <v>0</v>
      </c>
      <c r="R722" s="197">
        <f>Q722*H722</f>
        <v>0</v>
      </c>
      <c r="S722" s="197">
        <v>0</v>
      </c>
      <c r="T722" s="198">
        <f>S722*H722</f>
        <v>0</v>
      </c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R722" s="199" t="s">
        <v>252</v>
      </c>
      <c r="AT722" s="199" t="s">
        <v>159</v>
      </c>
      <c r="AU722" s="199" t="s">
        <v>87</v>
      </c>
      <c r="AY722" s="17" t="s">
        <v>157</v>
      </c>
      <c r="BE722" s="200">
        <f>IF(N722="základní",J722,0)</f>
        <v>0</v>
      </c>
      <c r="BF722" s="200">
        <f>IF(N722="snížená",J722,0)</f>
        <v>0</v>
      </c>
      <c r="BG722" s="200">
        <f>IF(N722="zákl. přenesená",J722,0)</f>
        <v>0</v>
      </c>
      <c r="BH722" s="200">
        <f>IF(N722="sníž. přenesená",J722,0)</f>
        <v>0</v>
      </c>
      <c r="BI722" s="200">
        <f>IF(N722="nulová",J722,0)</f>
        <v>0</v>
      </c>
      <c r="BJ722" s="17" t="s">
        <v>85</v>
      </c>
      <c r="BK722" s="200">
        <f>ROUND(I722*H722,2)</f>
        <v>0</v>
      </c>
      <c r="BL722" s="17" t="s">
        <v>252</v>
      </c>
      <c r="BM722" s="199" t="s">
        <v>1052</v>
      </c>
    </row>
    <row r="723" spans="1:65" s="15" customFormat="1" ht="10.15">
      <c r="B723" s="224"/>
      <c r="C723" s="225"/>
      <c r="D723" s="203" t="s">
        <v>173</v>
      </c>
      <c r="E723" s="226" t="s">
        <v>1</v>
      </c>
      <c r="F723" s="227" t="s">
        <v>1053</v>
      </c>
      <c r="G723" s="225"/>
      <c r="H723" s="226" t="s">
        <v>1</v>
      </c>
      <c r="I723" s="228"/>
      <c r="J723" s="225"/>
      <c r="K723" s="225"/>
      <c r="L723" s="229"/>
      <c r="M723" s="230"/>
      <c r="N723" s="231"/>
      <c r="O723" s="231"/>
      <c r="P723" s="231"/>
      <c r="Q723" s="231"/>
      <c r="R723" s="231"/>
      <c r="S723" s="231"/>
      <c r="T723" s="232"/>
      <c r="AT723" s="233" t="s">
        <v>173</v>
      </c>
      <c r="AU723" s="233" t="s">
        <v>87</v>
      </c>
      <c r="AV723" s="15" t="s">
        <v>85</v>
      </c>
      <c r="AW723" s="15" t="s">
        <v>34</v>
      </c>
      <c r="AX723" s="15" t="s">
        <v>77</v>
      </c>
      <c r="AY723" s="233" t="s">
        <v>157</v>
      </c>
    </row>
    <row r="724" spans="1:65" s="13" customFormat="1" ht="10.15">
      <c r="B724" s="201"/>
      <c r="C724" s="202"/>
      <c r="D724" s="203" t="s">
        <v>173</v>
      </c>
      <c r="E724" s="204" t="s">
        <v>1</v>
      </c>
      <c r="F724" s="205" t="s">
        <v>1054</v>
      </c>
      <c r="G724" s="202"/>
      <c r="H724" s="206">
        <v>378.4</v>
      </c>
      <c r="I724" s="207"/>
      <c r="J724" s="202"/>
      <c r="K724" s="202"/>
      <c r="L724" s="208"/>
      <c r="M724" s="209"/>
      <c r="N724" s="210"/>
      <c r="O724" s="210"/>
      <c r="P724" s="210"/>
      <c r="Q724" s="210"/>
      <c r="R724" s="210"/>
      <c r="S724" s="210"/>
      <c r="T724" s="211"/>
      <c r="AT724" s="212" t="s">
        <v>173</v>
      </c>
      <c r="AU724" s="212" t="s">
        <v>87</v>
      </c>
      <c r="AV724" s="13" t="s">
        <v>87</v>
      </c>
      <c r="AW724" s="13" t="s">
        <v>34</v>
      </c>
      <c r="AX724" s="13" t="s">
        <v>77</v>
      </c>
      <c r="AY724" s="212" t="s">
        <v>157</v>
      </c>
    </row>
    <row r="725" spans="1:65" s="13" customFormat="1" ht="10.15">
      <c r="B725" s="201"/>
      <c r="C725" s="202"/>
      <c r="D725" s="203" t="s">
        <v>173</v>
      </c>
      <c r="E725" s="204" t="s">
        <v>1</v>
      </c>
      <c r="F725" s="205" t="s">
        <v>1055</v>
      </c>
      <c r="G725" s="202"/>
      <c r="H725" s="206">
        <v>343</v>
      </c>
      <c r="I725" s="207"/>
      <c r="J725" s="202"/>
      <c r="K725" s="202"/>
      <c r="L725" s="208"/>
      <c r="M725" s="209"/>
      <c r="N725" s="210"/>
      <c r="O725" s="210"/>
      <c r="P725" s="210"/>
      <c r="Q725" s="210"/>
      <c r="R725" s="210"/>
      <c r="S725" s="210"/>
      <c r="T725" s="211"/>
      <c r="AT725" s="212" t="s">
        <v>173</v>
      </c>
      <c r="AU725" s="212" t="s">
        <v>87</v>
      </c>
      <c r="AV725" s="13" t="s">
        <v>87</v>
      </c>
      <c r="AW725" s="13" t="s">
        <v>34</v>
      </c>
      <c r="AX725" s="13" t="s">
        <v>77</v>
      </c>
      <c r="AY725" s="212" t="s">
        <v>157</v>
      </c>
    </row>
    <row r="726" spans="1:65" s="13" customFormat="1" ht="10.15">
      <c r="B726" s="201"/>
      <c r="C726" s="202"/>
      <c r="D726" s="203" t="s">
        <v>173</v>
      </c>
      <c r="E726" s="204" t="s">
        <v>1</v>
      </c>
      <c r="F726" s="205" t="s">
        <v>1056</v>
      </c>
      <c r="G726" s="202"/>
      <c r="H726" s="206">
        <v>275</v>
      </c>
      <c r="I726" s="207"/>
      <c r="J726" s="202"/>
      <c r="K726" s="202"/>
      <c r="L726" s="208"/>
      <c r="M726" s="209"/>
      <c r="N726" s="210"/>
      <c r="O726" s="210"/>
      <c r="P726" s="210"/>
      <c r="Q726" s="210"/>
      <c r="R726" s="210"/>
      <c r="S726" s="210"/>
      <c r="T726" s="211"/>
      <c r="AT726" s="212" t="s">
        <v>173</v>
      </c>
      <c r="AU726" s="212" t="s">
        <v>87</v>
      </c>
      <c r="AV726" s="13" t="s">
        <v>87</v>
      </c>
      <c r="AW726" s="13" t="s">
        <v>34</v>
      </c>
      <c r="AX726" s="13" t="s">
        <v>77</v>
      </c>
      <c r="AY726" s="212" t="s">
        <v>157</v>
      </c>
    </row>
    <row r="727" spans="1:65" s="14" customFormat="1" ht="10.15">
      <c r="B727" s="213"/>
      <c r="C727" s="214"/>
      <c r="D727" s="203" t="s">
        <v>173</v>
      </c>
      <c r="E727" s="215" t="s">
        <v>1</v>
      </c>
      <c r="F727" s="216" t="s">
        <v>178</v>
      </c>
      <c r="G727" s="214"/>
      <c r="H727" s="217">
        <v>996.4</v>
      </c>
      <c r="I727" s="218"/>
      <c r="J727" s="214"/>
      <c r="K727" s="214"/>
      <c r="L727" s="219"/>
      <c r="M727" s="220"/>
      <c r="N727" s="221"/>
      <c r="O727" s="221"/>
      <c r="P727" s="221"/>
      <c r="Q727" s="221"/>
      <c r="R727" s="221"/>
      <c r="S727" s="221"/>
      <c r="T727" s="222"/>
      <c r="AT727" s="223" t="s">
        <v>173</v>
      </c>
      <c r="AU727" s="223" t="s">
        <v>87</v>
      </c>
      <c r="AV727" s="14" t="s">
        <v>163</v>
      </c>
      <c r="AW727" s="14" t="s">
        <v>4</v>
      </c>
      <c r="AX727" s="14" t="s">
        <v>85</v>
      </c>
      <c r="AY727" s="223" t="s">
        <v>157</v>
      </c>
    </row>
    <row r="728" spans="1:65" s="2" customFormat="1" ht="24.2" customHeight="1">
      <c r="A728" s="34"/>
      <c r="B728" s="35"/>
      <c r="C728" s="234" t="s">
        <v>1057</v>
      </c>
      <c r="D728" s="234" t="s">
        <v>334</v>
      </c>
      <c r="E728" s="235" t="s">
        <v>1058</v>
      </c>
      <c r="F728" s="236" t="s">
        <v>1059</v>
      </c>
      <c r="G728" s="237" t="s">
        <v>181</v>
      </c>
      <c r="H728" s="238">
        <v>7.891</v>
      </c>
      <c r="I728" s="239"/>
      <c r="J728" s="240">
        <f>ROUND(I728*H728,2)</f>
        <v>0</v>
      </c>
      <c r="K728" s="241"/>
      <c r="L728" s="242"/>
      <c r="M728" s="243" t="s">
        <v>1</v>
      </c>
      <c r="N728" s="244" t="s">
        <v>42</v>
      </c>
      <c r="O728" s="71"/>
      <c r="P728" s="197">
        <f>O728*H728</f>
        <v>0</v>
      </c>
      <c r="Q728" s="197">
        <v>0.44</v>
      </c>
      <c r="R728" s="197">
        <f>Q728*H728</f>
        <v>3.4720400000000002</v>
      </c>
      <c r="S728" s="197">
        <v>0</v>
      </c>
      <c r="T728" s="198">
        <f>S728*H728</f>
        <v>0</v>
      </c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R728" s="199" t="s">
        <v>328</v>
      </c>
      <c r="AT728" s="199" t="s">
        <v>334</v>
      </c>
      <c r="AU728" s="199" t="s">
        <v>87</v>
      </c>
      <c r="AY728" s="17" t="s">
        <v>157</v>
      </c>
      <c r="BE728" s="200">
        <f>IF(N728="základní",J728,0)</f>
        <v>0</v>
      </c>
      <c r="BF728" s="200">
        <f>IF(N728="snížená",J728,0)</f>
        <v>0</v>
      </c>
      <c r="BG728" s="200">
        <f>IF(N728="zákl. přenesená",J728,0)</f>
        <v>0</v>
      </c>
      <c r="BH728" s="200">
        <f>IF(N728="sníž. přenesená",J728,0)</f>
        <v>0</v>
      </c>
      <c r="BI728" s="200">
        <f>IF(N728="nulová",J728,0)</f>
        <v>0</v>
      </c>
      <c r="BJ728" s="17" t="s">
        <v>85</v>
      </c>
      <c r="BK728" s="200">
        <f>ROUND(I728*H728,2)</f>
        <v>0</v>
      </c>
      <c r="BL728" s="17" t="s">
        <v>252</v>
      </c>
      <c r="BM728" s="199" t="s">
        <v>1060</v>
      </c>
    </row>
    <row r="729" spans="1:65" s="13" customFormat="1" ht="10.15">
      <c r="B729" s="201"/>
      <c r="C729" s="202"/>
      <c r="D729" s="203" t="s">
        <v>173</v>
      </c>
      <c r="E729" s="204" t="s">
        <v>1</v>
      </c>
      <c r="F729" s="205" t="s">
        <v>1061</v>
      </c>
      <c r="G729" s="202"/>
      <c r="H729" s="206">
        <v>7.1740000000000004</v>
      </c>
      <c r="I729" s="207"/>
      <c r="J729" s="202"/>
      <c r="K729" s="202"/>
      <c r="L729" s="208"/>
      <c r="M729" s="209"/>
      <c r="N729" s="210"/>
      <c r="O729" s="210"/>
      <c r="P729" s="210"/>
      <c r="Q729" s="210"/>
      <c r="R729" s="210"/>
      <c r="S729" s="210"/>
      <c r="T729" s="211"/>
      <c r="AT729" s="212" t="s">
        <v>173</v>
      </c>
      <c r="AU729" s="212" t="s">
        <v>87</v>
      </c>
      <c r="AV729" s="13" t="s">
        <v>87</v>
      </c>
      <c r="AW729" s="13" t="s">
        <v>34</v>
      </c>
      <c r="AX729" s="13" t="s">
        <v>77</v>
      </c>
      <c r="AY729" s="212" t="s">
        <v>157</v>
      </c>
    </row>
    <row r="730" spans="1:65" s="13" customFormat="1" ht="10.15">
      <c r="B730" s="201"/>
      <c r="C730" s="202"/>
      <c r="D730" s="203" t="s">
        <v>173</v>
      </c>
      <c r="E730" s="204" t="s">
        <v>1</v>
      </c>
      <c r="F730" s="205" t="s">
        <v>1062</v>
      </c>
      <c r="G730" s="202"/>
      <c r="H730" s="206">
        <v>7.891</v>
      </c>
      <c r="I730" s="207"/>
      <c r="J730" s="202"/>
      <c r="K730" s="202"/>
      <c r="L730" s="208"/>
      <c r="M730" s="209"/>
      <c r="N730" s="210"/>
      <c r="O730" s="210"/>
      <c r="P730" s="210"/>
      <c r="Q730" s="210"/>
      <c r="R730" s="210"/>
      <c r="S730" s="210"/>
      <c r="T730" s="211"/>
      <c r="AT730" s="212" t="s">
        <v>173</v>
      </c>
      <c r="AU730" s="212" t="s">
        <v>87</v>
      </c>
      <c r="AV730" s="13" t="s">
        <v>87</v>
      </c>
      <c r="AW730" s="13" t="s">
        <v>34</v>
      </c>
      <c r="AX730" s="13" t="s">
        <v>85</v>
      </c>
      <c r="AY730" s="212" t="s">
        <v>157</v>
      </c>
    </row>
    <row r="731" spans="1:65" s="2" customFormat="1" ht="24.2" customHeight="1">
      <c r="A731" s="34"/>
      <c r="B731" s="35"/>
      <c r="C731" s="187" t="s">
        <v>1063</v>
      </c>
      <c r="D731" s="187" t="s">
        <v>159</v>
      </c>
      <c r="E731" s="188" t="s">
        <v>1064</v>
      </c>
      <c r="F731" s="189" t="s">
        <v>1065</v>
      </c>
      <c r="G731" s="190" t="s">
        <v>181</v>
      </c>
      <c r="H731" s="191">
        <v>7.891</v>
      </c>
      <c r="I731" s="192"/>
      <c r="J731" s="193">
        <f>ROUND(I731*H731,2)</f>
        <v>0</v>
      </c>
      <c r="K731" s="194"/>
      <c r="L731" s="39"/>
      <c r="M731" s="195" t="s">
        <v>1</v>
      </c>
      <c r="N731" s="196" t="s">
        <v>42</v>
      </c>
      <c r="O731" s="71"/>
      <c r="P731" s="197">
        <f>O731*H731</f>
        <v>0</v>
      </c>
      <c r="Q731" s="197">
        <v>1.2540000000000001E-2</v>
      </c>
      <c r="R731" s="197">
        <f>Q731*H731</f>
        <v>9.8953140000000009E-2</v>
      </c>
      <c r="S731" s="197">
        <v>0</v>
      </c>
      <c r="T731" s="198">
        <f>S731*H731</f>
        <v>0</v>
      </c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R731" s="199" t="s">
        <v>252</v>
      </c>
      <c r="AT731" s="199" t="s">
        <v>159</v>
      </c>
      <c r="AU731" s="199" t="s">
        <v>87</v>
      </c>
      <c r="AY731" s="17" t="s">
        <v>157</v>
      </c>
      <c r="BE731" s="200">
        <f>IF(N731="základní",J731,0)</f>
        <v>0</v>
      </c>
      <c r="BF731" s="200">
        <f>IF(N731="snížená",J731,0)</f>
        <v>0</v>
      </c>
      <c r="BG731" s="200">
        <f>IF(N731="zákl. přenesená",J731,0)</f>
        <v>0</v>
      </c>
      <c r="BH731" s="200">
        <f>IF(N731="sníž. přenesená",J731,0)</f>
        <v>0</v>
      </c>
      <c r="BI731" s="200">
        <f>IF(N731="nulová",J731,0)</f>
        <v>0</v>
      </c>
      <c r="BJ731" s="17" t="s">
        <v>85</v>
      </c>
      <c r="BK731" s="200">
        <f>ROUND(I731*H731,2)</f>
        <v>0</v>
      </c>
      <c r="BL731" s="17" t="s">
        <v>252</v>
      </c>
      <c r="BM731" s="199" t="s">
        <v>1066</v>
      </c>
    </row>
    <row r="732" spans="1:65" s="13" customFormat="1" ht="10.15">
      <c r="B732" s="201"/>
      <c r="C732" s="202"/>
      <c r="D732" s="203" t="s">
        <v>173</v>
      </c>
      <c r="E732" s="204" t="s">
        <v>1</v>
      </c>
      <c r="F732" s="205" t="s">
        <v>1067</v>
      </c>
      <c r="G732" s="202"/>
      <c r="H732" s="206">
        <v>7.891</v>
      </c>
      <c r="I732" s="207"/>
      <c r="J732" s="202"/>
      <c r="K732" s="202"/>
      <c r="L732" s="208"/>
      <c r="M732" s="209"/>
      <c r="N732" s="210"/>
      <c r="O732" s="210"/>
      <c r="P732" s="210"/>
      <c r="Q732" s="210"/>
      <c r="R732" s="210"/>
      <c r="S732" s="210"/>
      <c r="T732" s="211"/>
      <c r="AT732" s="212" t="s">
        <v>173</v>
      </c>
      <c r="AU732" s="212" t="s">
        <v>87</v>
      </c>
      <c r="AV732" s="13" t="s">
        <v>87</v>
      </c>
      <c r="AW732" s="13" t="s">
        <v>34</v>
      </c>
      <c r="AX732" s="13" t="s">
        <v>77</v>
      </c>
      <c r="AY732" s="212" t="s">
        <v>157</v>
      </c>
    </row>
    <row r="733" spans="1:65" s="14" customFormat="1" ht="10.15">
      <c r="B733" s="213"/>
      <c r="C733" s="214"/>
      <c r="D733" s="203" t="s">
        <v>173</v>
      </c>
      <c r="E733" s="215" t="s">
        <v>1</v>
      </c>
      <c r="F733" s="216" t="s">
        <v>178</v>
      </c>
      <c r="G733" s="214"/>
      <c r="H733" s="217">
        <v>7.891</v>
      </c>
      <c r="I733" s="218"/>
      <c r="J733" s="214"/>
      <c r="K733" s="214"/>
      <c r="L733" s="219"/>
      <c r="M733" s="220"/>
      <c r="N733" s="221"/>
      <c r="O733" s="221"/>
      <c r="P733" s="221"/>
      <c r="Q733" s="221"/>
      <c r="R733" s="221"/>
      <c r="S733" s="221"/>
      <c r="T733" s="222"/>
      <c r="AT733" s="223" t="s">
        <v>173</v>
      </c>
      <c r="AU733" s="223" t="s">
        <v>87</v>
      </c>
      <c r="AV733" s="14" t="s">
        <v>163</v>
      </c>
      <c r="AW733" s="14" t="s">
        <v>4</v>
      </c>
      <c r="AX733" s="14" t="s">
        <v>85</v>
      </c>
      <c r="AY733" s="223" t="s">
        <v>157</v>
      </c>
    </row>
    <row r="734" spans="1:65" s="2" customFormat="1" ht="49.05" customHeight="1">
      <c r="A734" s="34"/>
      <c r="B734" s="35"/>
      <c r="C734" s="187" t="s">
        <v>1068</v>
      </c>
      <c r="D734" s="187" t="s">
        <v>159</v>
      </c>
      <c r="E734" s="188" t="s">
        <v>1069</v>
      </c>
      <c r="F734" s="189" t="s">
        <v>1070</v>
      </c>
      <c r="G734" s="190" t="s">
        <v>171</v>
      </c>
      <c r="H734" s="191">
        <v>59.164000000000001</v>
      </c>
      <c r="I734" s="192"/>
      <c r="J734" s="193">
        <f>ROUND(I734*H734,2)</f>
        <v>0</v>
      </c>
      <c r="K734" s="194"/>
      <c r="L734" s="39"/>
      <c r="M734" s="195" t="s">
        <v>1</v>
      </c>
      <c r="N734" s="196" t="s">
        <v>42</v>
      </c>
      <c r="O734" s="71"/>
      <c r="P734" s="197">
        <f>O734*H734</f>
        <v>0</v>
      </c>
      <c r="Q734" s="197">
        <v>2.7779999999999999E-2</v>
      </c>
      <c r="R734" s="197">
        <f>Q734*H734</f>
        <v>1.64357592</v>
      </c>
      <c r="S734" s="197">
        <v>0</v>
      </c>
      <c r="T734" s="198">
        <f>S734*H734</f>
        <v>0</v>
      </c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R734" s="199" t="s">
        <v>252</v>
      </c>
      <c r="AT734" s="199" t="s">
        <v>159</v>
      </c>
      <c r="AU734" s="199" t="s">
        <v>87</v>
      </c>
      <c r="AY734" s="17" t="s">
        <v>157</v>
      </c>
      <c r="BE734" s="200">
        <f>IF(N734="základní",J734,0)</f>
        <v>0</v>
      </c>
      <c r="BF734" s="200">
        <f>IF(N734="snížená",J734,0)</f>
        <v>0</v>
      </c>
      <c r="BG734" s="200">
        <f>IF(N734="zákl. přenesená",J734,0)</f>
        <v>0</v>
      </c>
      <c r="BH734" s="200">
        <f>IF(N734="sníž. přenesená",J734,0)</f>
        <v>0</v>
      </c>
      <c r="BI734" s="200">
        <f>IF(N734="nulová",J734,0)</f>
        <v>0</v>
      </c>
      <c r="BJ734" s="17" t="s">
        <v>85</v>
      </c>
      <c r="BK734" s="200">
        <f>ROUND(I734*H734,2)</f>
        <v>0</v>
      </c>
      <c r="BL734" s="17" t="s">
        <v>252</v>
      </c>
      <c r="BM734" s="199" t="s">
        <v>1071</v>
      </c>
    </row>
    <row r="735" spans="1:65" s="13" customFormat="1" ht="10.15">
      <c r="B735" s="201"/>
      <c r="C735" s="202"/>
      <c r="D735" s="203" t="s">
        <v>173</v>
      </c>
      <c r="E735" s="204" t="s">
        <v>1</v>
      </c>
      <c r="F735" s="205" t="s">
        <v>1001</v>
      </c>
      <c r="G735" s="202"/>
      <c r="H735" s="206">
        <v>24.92</v>
      </c>
      <c r="I735" s="207"/>
      <c r="J735" s="202"/>
      <c r="K735" s="202"/>
      <c r="L735" s="208"/>
      <c r="M735" s="209"/>
      <c r="N735" s="210"/>
      <c r="O735" s="210"/>
      <c r="P735" s="210"/>
      <c r="Q735" s="210"/>
      <c r="R735" s="210"/>
      <c r="S735" s="210"/>
      <c r="T735" s="211"/>
      <c r="AT735" s="212" t="s">
        <v>173</v>
      </c>
      <c r="AU735" s="212" t="s">
        <v>87</v>
      </c>
      <c r="AV735" s="13" t="s">
        <v>87</v>
      </c>
      <c r="AW735" s="13" t="s">
        <v>34</v>
      </c>
      <c r="AX735" s="13" t="s">
        <v>77</v>
      </c>
      <c r="AY735" s="212" t="s">
        <v>157</v>
      </c>
    </row>
    <row r="736" spans="1:65" s="13" customFormat="1" ht="10.15">
      <c r="B736" s="201"/>
      <c r="C736" s="202"/>
      <c r="D736" s="203" t="s">
        <v>173</v>
      </c>
      <c r="E736" s="204" t="s">
        <v>1</v>
      </c>
      <c r="F736" s="205" t="s">
        <v>1002</v>
      </c>
      <c r="G736" s="202"/>
      <c r="H736" s="206">
        <v>34.244</v>
      </c>
      <c r="I736" s="207"/>
      <c r="J736" s="202"/>
      <c r="K736" s="202"/>
      <c r="L736" s="208"/>
      <c r="M736" s="209"/>
      <c r="N736" s="210"/>
      <c r="O736" s="210"/>
      <c r="P736" s="210"/>
      <c r="Q736" s="210"/>
      <c r="R736" s="210"/>
      <c r="S736" s="210"/>
      <c r="T736" s="211"/>
      <c r="AT736" s="212" t="s">
        <v>173</v>
      </c>
      <c r="AU736" s="212" t="s">
        <v>87</v>
      </c>
      <c r="AV736" s="13" t="s">
        <v>87</v>
      </c>
      <c r="AW736" s="13" t="s">
        <v>34</v>
      </c>
      <c r="AX736" s="13" t="s">
        <v>77</v>
      </c>
      <c r="AY736" s="212" t="s">
        <v>157</v>
      </c>
    </row>
    <row r="737" spans="1:65" s="14" customFormat="1" ht="10.15">
      <c r="B737" s="213"/>
      <c r="C737" s="214"/>
      <c r="D737" s="203" t="s">
        <v>173</v>
      </c>
      <c r="E737" s="215" t="s">
        <v>1</v>
      </c>
      <c r="F737" s="216" t="s">
        <v>178</v>
      </c>
      <c r="G737" s="214"/>
      <c r="H737" s="217">
        <v>59.164000000000001</v>
      </c>
      <c r="I737" s="218"/>
      <c r="J737" s="214"/>
      <c r="K737" s="214"/>
      <c r="L737" s="219"/>
      <c r="M737" s="220"/>
      <c r="N737" s="221"/>
      <c r="O737" s="221"/>
      <c r="P737" s="221"/>
      <c r="Q737" s="221"/>
      <c r="R737" s="221"/>
      <c r="S737" s="221"/>
      <c r="T737" s="222"/>
      <c r="AT737" s="223" t="s">
        <v>173</v>
      </c>
      <c r="AU737" s="223" t="s">
        <v>87</v>
      </c>
      <c r="AV737" s="14" t="s">
        <v>163</v>
      </c>
      <c r="AW737" s="14" t="s">
        <v>4</v>
      </c>
      <c r="AX737" s="14" t="s">
        <v>85</v>
      </c>
      <c r="AY737" s="223" t="s">
        <v>157</v>
      </c>
    </row>
    <row r="738" spans="1:65" s="2" customFormat="1" ht="24.2" customHeight="1">
      <c r="A738" s="34"/>
      <c r="B738" s="35"/>
      <c r="C738" s="187" t="s">
        <v>1072</v>
      </c>
      <c r="D738" s="187" t="s">
        <v>159</v>
      </c>
      <c r="E738" s="188" t="s">
        <v>1073</v>
      </c>
      <c r="F738" s="189" t="s">
        <v>1074</v>
      </c>
      <c r="G738" s="190" t="s">
        <v>171</v>
      </c>
      <c r="H738" s="191">
        <v>254.702</v>
      </c>
      <c r="I738" s="192"/>
      <c r="J738" s="193">
        <f>ROUND(I738*H738,2)</f>
        <v>0</v>
      </c>
      <c r="K738" s="194"/>
      <c r="L738" s="39"/>
      <c r="M738" s="195" t="s">
        <v>1</v>
      </c>
      <c r="N738" s="196" t="s">
        <v>42</v>
      </c>
      <c r="O738" s="71"/>
      <c r="P738" s="197">
        <f>O738*H738</f>
        <v>0</v>
      </c>
      <c r="Q738" s="197">
        <v>1.873E-2</v>
      </c>
      <c r="R738" s="197">
        <f>Q738*H738</f>
        <v>4.7705684599999998</v>
      </c>
      <c r="S738" s="197">
        <v>0</v>
      </c>
      <c r="T738" s="198">
        <f>S738*H738</f>
        <v>0</v>
      </c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R738" s="199" t="s">
        <v>252</v>
      </c>
      <c r="AT738" s="199" t="s">
        <v>159</v>
      </c>
      <c r="AU738" s="199" t="s">
        <v>87</v>
      </c>
      <c r="AY738" s="17" t="s">
        <v>157</v>
      </c>
      <c r="BE738" s="200">
        <f>IF(N738="základní",J738,0)</f>
        <v>0</v>
      </c>
      <c r="BF738" s="200">
        <f>IF(N738="snížená",J738,0)</f>
        <v>0</v>
      </c>
      <c r="BG738" s="200">
        <f>IF(N738="zákl. přenesená",J738,0)</f>
        <v>0</v>
      </c>
      <c r="BH738" s="200">
        <f>IF(N738="sníž. přenesená",J738,0)</f>
        <v>0</v>
      </c>
      <c r="BI738" s="200">
        <f>IF(N738="nulová",J738,0)</f>
        <v>0</v>
      </c>
      <c r="BJ738" s="17" t="s">
        <v>85</v>
      </c>
      <c r="BK738" s="200">
        <f>ROUND(I738*H738,2)</f>
        <v>0</v>
      </c>
      <c r="BL738" s="17" t="s">
        <v>252</v>
      </c>
      <c r="BM738" s="199" t="s">
        <v>1075</v>
      </c>
    </row>
    <row r="739" spans="1:65" s="15" customFormat="1" ht="10.15">
      <c r="B739" s="224"/>
      <c r="C739" s="225"/>
      <c r="D739" s="203" t="s">
        <v>173</v>
      </c>
      <c r="E739" s="226" t="s">
        <v>1</v>
      </c>
      <c r="F739" s="227" t="s">
        <v>1053</v>
      </c>
      <c r="G739" s="225"/>
      <c r="H739" s="226" t="s">
        <v>1</v>
      </c>
      <c r="I739" s="228"/>
      <c r="J739" s="225"/>
      <c r="K739" s="225"/>
      <c r="L739" s="229"/>
      <c r="M739" s="230"/>
      <c r="N739" s="231"/>
      <c r="O739" s="231"/>
      <c r="P739" s="231"/>
      <c r="Q739" s="231"/>
      <c r="R739" s="231"/>
      <c r="S739" s="231"/>
      <c r="T739" s="232"/>
      <c r="AT739" s="233" t="s">
        <v>173</v>
      </c>
      <c r="AU739" s="233" t="s">
        <v>87</v>
      </c>
      <c r="AV739" s="15" t="s">
        <v>85</v>
      </c>
      <c r="AW739" s="15" t="s">
        <v>34</v>
      </c>
      <c r="AX739" s="15" t="s">
        <v>77</v>
      </c>
      <c r="AY739" s="233" t="s">
        <v>157</v>
      </c>
    </row>
    <row r="740" spans="1:65" s="13" customFormat="1" ht="10.15">
      <c r="B740" s="201"/>
      <c r="C740" s="202"/>
      <c r="D740" s="203" t="s">
        <v>173</v>
      </c>
      <c r="E740" s="204" t="s">
        <v>1</v>
      </c>
      <c r="F740" s="205" t="s">
        <v>1076</v>
      </c>
      <c r="G740" s="202"/>
      <c r="H740" s="206">
        <v>86.8</v>
      </c>
      <c r="I740" s="207"/>
      <c r="J740" s="202"/>
      <c r="K740" s="202"/>
      <c r="L740" s="208"/>
      <c r="M740" s="209"/>
      <c r="N740" s="210"/>
      <c r="O740" s="210"/>
      <c r="P740" s="210"/>
      <c r="Q740" s="210"/>
      <c r="R740" s="210"/>
      <c r="S740" s="210"/>
      <c r="T740" s="211"/>
      <c r="AT740" s="212" t="s">
        <v>173</v>
      </c>
      <c r="AU740" s="212" t="s">
        <v>87</v>
      </c>
      <c r="AV740" s="13" t="s">
        <v>87</v>
      </c>
      <c r="AW740" s="13" t="s">
        <v>34</v>
      </c>
      <c r="AX740" s="13" t="s">
        <v>77</v>
      </c>
      <c r="AY740" s="212" t="s">
        <v>157</v>
      </c>
    </row>
    <row r="741" spans="1:65" s="13" customFormat="1" ht="10.15">
      <c r="B741" s="201"/>
      <c r="C741" s="202"/>
      <c r="D741" s="203" t="s">
        <v>173</v>
      </c>
      <c r="E741" s="204" t="s">
        <v>1</v>
      </c>
      <c r="F741" s="205" t="s">
        <v>1077</v>
      </c>
      <c r="G741" s="202"/>
      <c r="H741" s="206">
        <v>63.98</v>
      </c>
      <c r="I741" s="207"/>
      <c r="J741" s="202"/>
      <c r="K741" s="202"/>
      <c r="L741" s="208"/>
      <c r="M741" s="209"/>
      <c r="N741" s="210"/>
      <c r="O741" s="210"/>
      <c r="P741" s="210"/>
      <c r="Q741" s="210"/>
      <c r="R741" s="210"/>
      <c r="S741" s="210"/>
      <c r="T741" s="211"/>
      <c r="AT741" s="212" t="s">
        <v>173</v>
      </c>
      <c r="AU741" s="212" t="s">
        <v>87</v>
      </c>
      <c r="AV741" s="13" t="s">
        <v>87</v>
      </c>
      <c r="AW741" s="13" t="s">
        <v>34</v>
      </c>
      <c r="AX741" s="13" t="s">
        <v>77</v>
      </c>
      <c r="AY741" s="212" t="s">
        <v>157</v>
      </c>
    </row>
    <row r="742" spans="1:65" s="13" customFormat="1" ht="10.15">
      <c r="B742" s="201"/>
      <c r="C742" s="202"/>
      <c r="D742" s="203" t="s">
        <v>173</v>
      </c>
      <c r="E742" s="204" t="s">
        <v>1</v>
      </c>
      <c r="F742" s="205" t="s">
        <v>1078</v>
      </c>
      <c r="G742" s="202"/>
      <c r="H742" s="206">
        <v>70.7</v>
      </c>
      <c r="I742" s="207"/>
      <c r="J742" s="202"/>
      <c r="K742" s="202"/>
      <c r="L742" s="208"/>
      <c r="M742" s="209"/>
      <c r="N742" s="210"/>
      <c r="O742" s="210"/>
      <c r="P742" s="210"/>
      <c r="Q742" s="210"/>
      <c r="R742" s="210"/>
      <c r="S742" s="210"/>
      <c r="T742" s="211"/>
      <c r="AT742" s="212" t="s">
        <v>173</v>
      </c>
      <c r="AU742" s="212" t="s">
        <v>87</v>
      </c>
      <c r="AV742" s="13" t="s">
        <v>87</v>
      </c>
      <c r="AW742" s="13" t="s">
        <v>34</v>
      </c>
      <c r="AX742" s="13" t="s">
        <v>77</v>
      </c>
      <c r="AY742" s="212" t="s">
        <v>157</v>
      </c>
    </row>
    <row r="743" spans="1:65" s="13" customFormat="1" ht="10.15">
      <c r="B743" s="201"/>
      <c r="C743" s="202"/>
      <c r="D743" s="203" t="s">
        <v>173</v>
      </c>
      <c r="E743" s="204" t="s">
        <v>1</v>
      </c>
      <c r="F743" s="205" t="s">
        <v>1079</v>
      </c>
      <c r="G743" s="202"/>
      <c r="H743" s="206">
        <v>254.702</v>
      </c>
      <c r="I743" s="207"/>
      <c r="J743" s="202"/>
      <c r="K743" s="202"/>
      <c r="L743" s="208"/>
      <c r="M743" s="209"/>
      <c r="N743" s="210"/>
      <c r="O743" s="210"/>
      <c r="P743" s="210"/>
      <c r="Q743" s="210"/>
      <c r="R743" s="210"/>
      <c r="S743" s="210"/>
      <c r="T743" s="211"/>
      <c r="AT743" s="212" t="s">
        <v>173</v>
      </c>
      <c r="AU743" s="212" t="s">
        <v>87</v>
      </c>
      <c r="AV743" s="13" t="s">
        <v>87</v>
      </c>
      <c r="AW743" s="13" t="s">
        <v>34</v>
      </c>
      <c r="AX743" s="13" t="s">
        <v>85</v>
      </c>
      <c r="AY743" s="212" t="s">
        <v>157</v>
      </c>
    </row>
    <row r="744" spans="1:65" s="2" customFormat="1" ht="44.25" customHeight="1">
      <c r="A744" s="34"/>
      <c r="B744" s="35"/>
      <c r="C744" s="187" t="s">
        <v>1080</v>
      </c>
      <c r="D744" s="187" t="s">
        <v>159</v>
      </c>
      <c r="E744" s="188" t="s">
        <v>1081</v>
      </c>
      <c r="F744" s="189" t="s">
        <v>1082</v>
      </c>
      <c r="G744" s="190" t="s">
        <v>171</v>
      </c>
      <c r="H744" s="191">
        <v>256.56</v>
      </c>
      <c r="I744" s="192"/>
      <c r="J744" s="193">
        <f>ROUND(I744*H744,2)</f>
        <v>0</v>
      </c>
      <c r="K744" s="194"/>
      <c r="L744" s="39"/>
      <c r="M744" s="195" t="s">
        <v>1</v>
      </c>
      <c r="N744" s="196" t="s">
        <v>42</v>
      </c>
      <c r="O744" s="71"/>
      <c r="P744" s="197">
        <f>O744*H744</f>
        <v>0</v>
      </c>
      <c r="Q744" s="197">
        <v>0</v>
      </c>
      <c r="R744" s="197">
        <f>Q744*H744</f>
        <v>0</v>
      </c>
      <c r="S744" s="197">
        <v>0</v>
      </c>
      <c r="T744" s="198">
        <f>S744*H744</f>
        <v>0</v>
      </c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R744" s="199" t="s">
        <v>252</v>
      </c>
      <c r="AT744" s="199" t="s">
        <v>159</v>
      </c>
      <c r="AU744" s="199" t="s">
        <v>87</v>
      </c>
      <c r="AY744" s="17" t="s">
        <v>157</v>
      </c>
      <c r="BE744" s="200">
        <f>IF(N744="základní",J744,0)</f>
        <v>0</v>
      </c>
      <c r="BF744" s="200">
        <f>IF(N744="snížená",J744,0)</f>
        <v>0</v>
      </c>
      <c r="BG744" s="200">
        <f>IF(N744="zákl. přenesená",J744,0)</f>
        <v>0</v>
      </c>
      <c r="BH744" s="200">
        <f>IF(N744="sníž. přenesená",J744,0)</f>
        <v>0</v>
      </c>
      <c r="BI744" s="200">
        <f>IF(N744="nulová",J744,0)</f>
        <v>0</v>
      </c>
      <c r="BJ744" s="17" t="s">
        <v>85</v>
      </c>
      <c r="BK744" s="200">
        <f>ROUND(I744*H744,2)</f>
        <v>0</v>
      </c>
      <c r="BL744" s="17" t="s">
        <v>252</v>
      </c>
      <c r="BM744" s="199" t="s">
        <v>1083</v>
      </c>
    </row>
    <row r="745" spans="1:65" s="15" customFormat="1" ht="10.15">
      <c r="B745" s="224"/>
      <c r="C745" s="225"/>
      <c r="D745" s="203" t="s">
        <v>173</v>
      </c>
      <c r="E745" s="226" t="s">
        <v>1</v>
      </c>
      <c r="F745" s="227" t="s">
        <v>1084</v>
      </c>
      <c r="G745" s="225"/>
      <c r="H745" s="226" t="s">
        <v>1</v>
      </c>
      <c r="I745" s="228"/>
      <c r="J745" s="225"/>
      <c r="K745" s="225"/>
      <c r="L745" s="229"/>
      <c r="M745" s="230"/>
      <c r="N745" s="231"/>
      <c r="O745" s="231"/>
      <c r="P745" s="231"/>
      <c r="Q745" s="231"/>
      <c r="R745" s="231"/>
      <c r="S745" s="231"/>
      <c r="T745" s="232"/>
      <c r="AT745" s="233" t="s">
        <v>173</v>
      </c>
      <c r="AU745" s="233" t="s">
        <v>87</v>
      </c>
      <c r="AV745" s="15" t="s">
        <v>85</v>
      </c>
      <c r="AW745" s="15" t="s">
        <v>34</v>
      </c>
      <c r="AX745" s="15" t="s">
        <v>77</v>
      </c>
      <c r="AY745" s="233" t="s">
        <v>157</v>
      </c>
    </row>
    <row r="746" spans="1:65" s="13" customFormat="1" ht="10.15">
      <c r="B746" s="201"/>
      <c r="C746" s="202"/>
      <c r="D746" s="203" t="s">
        <v>173</v>
      </c>
      <c r="E746" s="204" t="s">
        <v>1</v>
      </c>
      <c r="F746" s="205" t="s">
        <v>1085</v>
      </c>
      <c r="G746" s="202"/>
      <c r="H746" s="206">
        <v>116.56</v>
      </c>
      <c r="I746" s="207"/>
      <c r="J746" s="202"/>
      <c r="K746" s="202"/>
      <c r="L746" s="208"/>
      <c r="M746" s="209"/>
      <c r="N746" s="210"/>
      <c r="O746" s="210"/>
      <c r="P746" s="210"/>
      <c r="Q746" s="210"/>
      <c r="R746" s="210"/>
      <c r="S746" s="210"/>
      <c r="T746" s="211"/>
      <c r="AT746" s="212" t="s">
        <v>173</v>
      </c>
      <c r="AU746" s="212" t="s">
        <v>87</v>
      </c>
      <c r="AV746" s="13" t="s">
        <v>87</v>
      </c>
      <c r="AW746" s="13" t="s">
        <v>34</v>
      </c>
      <c r="AX746" s="13" t="s">
        <v>77</v>
      </c>
      <c r="AY746" s="212" t="s">
        <v>157</v>
      </c>
    </row>
    <row r="747" spans="1:65" s="13" customFormat="1" ht="10.15">
      <c r="B747" s="201"/>
      <c r="C747" s="202"/>
      <c r="D747" s="203" t="s">
        <v>173</v>
      </c>
      <c r="E747" s="204" t="s">
        <v>1</v>
      </c>
      <c r="F747" s="205" t="s">
        <v>1086</v>
      </c>
      <c r="G747" s="202"/>
      <c r="H747" s="206">
        <v>72.5</v>
      </c>
      <c r="I747" s="207"/>
      <c r="J747" s="202"/>
      <c r="K747" s="202"/>
      <c r="L747" s="208"/>
      <c r="M747" s="209"/>
      <c r="N747" s="210"/>
      <c r="O747" s="210"/>
      <c r="P747" s="210"/>
      <c r="Q747" s="210"/>
      <c r="R747" s="210"/>
      <c r="S747" s="210"/>
      <c r="T747" s="211"/>
      <c r="AT747" s="212" t="s">
        <v>173</v>
      </c>
      <c r="AU747" s="212" t="s">
        <v>87</v>
      </c>
      <c r="AV747" s="13" t="s">
        <v>87</v>
      </c>
      <c r="AW747" s="13" t="s">
        <v>34</v>
      </c>
      <c r="AX747" s="13" t="s">
        <v>77</v>
      </c>
      <c r="AY747" s="212" t="s">
        <v>157</v>
      </c>
    </row>
    <row r="748" spans="1:65" s="13" customFormat="1" ht="10.15">
      <c r="B748" s="201"/>
      <c r="C748" s="202"/>
      <c r="D748" s="203" t="s">
        <v>173</v>
      </c>
      <c r="E748" s="204" t="s">
        <v>1</v>
      </c>
      <c r="F748" s="205" t="s">
        <v>1087</v>
      </c>
      <c r="G748" s="202"/>
      <c r="H748" s="206">
        <v>67.5</v>
      </c>
      <c r="I748" s="207"/>
      <c r="J748" s="202"/>
      <c r="K748" s="202"/>
      <c r="L748" s="208"/>
      <c r="M748" s="209"/>
      <c r="N748" s="210"/>
      <c r="O748" s="210"/>
      <c r="P748" s="210"/>
      <c r="Q748" s="210"/>
      <c r="R748" s="210"/>
      <c r="S748" s="210"/>
      <c r="T748" s="211"/>
      <c r="AT748" s="212" t="s">
        <v>173</v>
      </c>
      <c r="AU748" s="212" t="s">
        <v>87</v>
      </c>
      <c r="AV748" s="13" t="s">
        <v>87</v>
      </c>
      <c r="AW748" s="13" t="s">
        <v>34</v>
      </c>
      <c r="AX748" s="13" t="s">
        <v>77</v>
      </c>
      <c r="AY748" s="212" t="s">
        <v>157</v>
      </c>
    </row>
    <row r="749" spans="1:65" s="14" customFormat="1" ht="10.15">
      <c r="B749" s="213"/>
      <c r="C749" s="214"/>
      <c r="D749" s="203" t="s">
        <v>173</v>
      </c>
      <c r="E749" s="215" t="s">
        <v>1</v>
      </c>
      <c r="F749" s="216" t="s">
        <v>178</v>
      </c>
      <c r="G749" s="214"/>
      <c r="H749" s="217">
        <v>256.56</v>
      </c>
      <c r="I749" s="218"/>
      <c r="J749" s="214"/>
      <c r="K749" s="214"/>
      <c r="L749" s="219"/>
      <c r="M749" s="220"/>
      <c r="N749" s="221"/>
      <c r="O749" s="221"/>
      <c r="P749" s="221"/>
      <c r="Q749" s="221"/>
      <c r="R749" s="221"/>
      <c r="S749" s="221"/>
      <c r="T749" s="222"/>
      <c r="AT749" s="223" t="s">
        <v>173</v>
      </c>
      <c r="AU749" s="223" t="s">
        <v>87</v>
      </c>
      <c r="AV749" s="14" t="s">
        <v>163</v>
      </c>
      <c r="AW749" s="14" t="s">
        <v>4</v>
      </c>
      <c r="AX749" s="14" t="s">
        <v>85</v>
      </c>
      <c r="AY749" s="223" t="s">
        <v>157</v>
      </c>
    </row>
    <row r="750" spans="1:65" s="2" customFormat="1" ht="16.5" customHeight="1">
      <c r="A750" s="34"/>
      <c r="B750" s="35"/>
      <c r="C750" s="234" t="s">
        <v>1088</v>
      </c>
      <c r="D750" s="234" t="s">
        <v>334</v>
      </c>
      <c r="E750" s="235" t="s">
        <v>1089</v>
      </c>
      <c r="F750" s="236" t="s">
        <v>1090</v>
      </c>
      <c r="G750" s="237" t="s">
        <v>171</v>
      </c>
      <c r="H750" s="238">
        <v>282.21600000000001</v>
      </c>
      <c r="I750" s="239"/>
      <c r="J750" s="240">
        <f>ROUND(I750*H750,2)</f>
        <v>0</v>
      </c>
      <c r="K750" s="241"/>
      <c r="L750" s="242"/>
      <c r="M750" s="243" t="s">
        <v>1</v>
      </c>
      <c r="N750" s="244" t="s">
        <v>42</v>
      </c>
      <c r="O750" s="71"/>
      <c r="P750" s="197">
        <f>O750*H750</f>
        <v>0</v>
      </c>
      <c r="Q750" s="197">
        <v>1.4999999999999999E-2</v>
      </c>
      <c r="R750" s="197">
        <f>Q750*H750</f>
        <v>4.2332400000000003</v>
      </c>
      <c r="S750" s="197">
        <v>0</v>
      </c>
      <c r="T750" s="198">
        <f>S750*H750</f>
        <v>0</v>
      </c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R750" s="199" t="s">
        <v>328</v>
      </c>
      <c r="AT750" s="199" t="s">
        <v>334</v>
      </c>
      <c r="AU750" s="199" t="s">
        <v>87</v>
      </c>
      <c r="AY750" s="17" t="s">
        <v>157</v>
      </c>
      <c r="BE750" s="200">
        <f>IF(N750="základní",J750,0)</f>
        <v>0</v>
      </c>
      <c r="BF750" s="200">
        <f>IF(N750="snížená",J750,0)</f>
        <v>0</v>
      </c>
      <c r="BG750" s="200">
        <f>IF(N750="zákl. přenesená",J750,0)</f>
        <v>0</v>
      </c>
      <c r="BH750" s="200">
        <f>IF(N750="sníž. přenesená",J750,0)</f>
        <v>0</v>
      </c>
      <c r="BI750" s="200">
        <f>IF(N750="nulová",J750,0)</f>
        <v>0</v>
      </c>
      <c r="BJ750" s="17" t="s">
        <v>85</v>
      </c>
      <c r="BK750" s="200">
        <f>ROUND(I750*H750,2)</f>
        <v>0</v>
      </c>
      <c r="BL750" s="17" t="s">
        <v>252</v>
      </c>
      <c r="BM750" s="199" t="s">
        <v>1091</v>
      </c>
    </row>
    <row r="751" spans="1:65" s="13" customFormat="1" ht="10.15">
      <c r="B751" s="201"/>
      <c r="C751" s="202"/>
      <c r="D751" s="203" t="s">
        <v>173</v>
      </c>
      <c r="E751" s="204" t="s">
        <v>1</v>
      </c>
      <c r="F751" s="205" t="s">
        <v>1092</v>
      </c>
      <c r="G751" s="202"/>
      <c r="H751" s="206">
        <v>282.21600000000001</v>
      </c>
      <c r="I751" s="207"/>
      <c r="J751" s="202"/>
      <c r="K751" s="202"/>
      <c r="L751" s="208"/>
      <c r="M751" s="209"/>
      <c r="N751" s="210"/>
      <c r="O751" s="210"/>
      <c r="P751" s="210"/>
      <c r="Q751" s="210"/>
      <c r="R751" s="210"/>
      <c r="S751" s="210"/>
      <c r="T751" s="211"/>
      <c r="AT751" s="212" t="s">
        <v>173</v>
      </c>
      <c r="AU751" s="212" t="s">
        <v>87</v>
      </c>
      <c r="AV751" s="13" t="s">
        <v>87</v>
      </c>
      <c r="AW751" s="13" t="s">
        <v>34</v>
      </c>
      <c r="AX751" s="13" t="s">
        <v>85</v>
      </c>
      <c r="AY751" s="212" t="s">
        <v>157</v>
      </c>
    </row>
    <row r="752" spans="1:65" s="2" customFormat="1" ht="24.2" customHeight="1">
      <c r="A752" s="34"/>
      <c r="B752" s="35"/>
      <c r="C752" s="187" t="s">
        <v>1093</v>
      </c>
      <c r="D752" s="187" t="s">
        <v>159</v>
      </c>
      <c r="E752" s="188" t="s">
        <v>1094</v>
      </c>
      <c r="F752" s="189" t="s">
        <v>1095</v>
      </c>
      <c r="G752" s="190" t="s">
        <v>171</v>
      </c>
      <c r="H752" s="191">
        <v>256.56</v>
      </c>
      <c r="I752" s="192"/>
      <c r="J752" s="193">
        <f>ROUND(I752*H752,2)</f>
        <v>0</v>
      </c>
      <c r="K752" s="194"/>
      <c r="L752" s="39"/>
      <c r="M752" s="195" t="s">
        <v>1</v>
      </c>
      <c r="N752" s="196" t="s">
        <v>42</v>
      </c>
      <c r="O752" s="71"/>
      <c r="P752" s="197">
        <f>O752*H752</f>
        <v>0</v>
      </c>
      <c r="Q752" s="197">
        <v>1.8000000000000001E-4</v>
      </c>
      <c r="R752" s="197">
        <f>Q752*H752</f>
        <v>4.6180800000000001E-2</v>
      </c>
      <c r="S752" s="197">
        <v>0</v>
      </c>
      <c r="T752" s="198">
        <f>S752*H752</f>
        <v>0</v>
      </c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R752" s="199" t="s">
        <v>252</v>
      </c>
      <c r="AT752" s="199" t="s">
        <v>159</v>
      </c>
      <c r="AU752" s="199" t="s">
        <v>87</v>
      </c>
      <c r="AY752" s="17" t="s">
        <v>157</v>
      </c>
      <c r="BE752" s="200">
        <f>IF(N752="základní",J752,0)</f>
        <v>0</v>
      </c>
      <c r="BF752" s="200">
        <f>IF(N752="snížená",J752,0)</f>
        <v>0</v>
      </c>
      <c r="BG752" s="200">
        <f>IF(N752="zákl. přenesená",J752,0)</f>
        <v>0</v>
      </c>
      <c r="BH752" s="200">
        <f>IF(N752="sníž. přenesená",J752,0)</f>
        <v>0</v>
      </c>
      <c r="BI752" s="200">
        <f>IF(N752="nulová",J752,0)</f>
        <v>0</v>
      </c>
      <c r="BJ752" s="17" t="s">
        <v>85</v>
      </c>
      <c r="BK752" s="200">
        <f>ROUND(I752*H752,2)</f>
        <v>0</v>
      </c>
      <c r="BL752" s="17" t="s">
        <v>252</v>
      </c>
      <c r="BM752" s="199" t="s">
        <v>1096</v>
      </c>
    </row>
    <row r="753" spans="1:65" s="13" customFormat="1" ht="10.15">
      <c r="B753" s="201"/>
      <c r="C753" s="202"/>
      <c r="D753" s="203" t="s">
        <v>173</v>
      </c>
      <c r="E753" s="204" t="s">
        <v>1</v>
      </c>
      <c r="F753" s="205" t="s">
        <v>1097</v>
      </c>
      <c r="G753" s="202"/>
      <c r="H753" s="206">
        <v>256.56</v>
      </c>
      <c r="I753" s="207"/>
      <c r="J753" s="202"/>
      <c r="K753" s="202"/>
      <c r="L753" s="208"/>
      <c r="M753" s="209"/>
      <c r="N753" s="210"/>
      <c r="O753" s="210"/>
      <c r="P753" s="210"/>
      <c r="Q753" s="210"/>
      <c r="R753" s="210"/>
      <c r="S753" s="210"/>
      <c r="T753" s="211"/>
      <c r="AT753" s="212" t="s">
        <v>173</v>
      </c>
      <c r="AU753" s="212" t="s">
        <v>87</v>
      </c>
      <c r="AV753" s="13" t="s">
        <v>87</v>
      </c>
      <c r="AW753" s="13" t="s">
        <v>34</v>
      </c>
      <c r="AX753" s="13" t="s">
        <v>77</v>
      </c>
      <c r="AY753" s="212" t="s">
        <v>157</v>
      </c>
    </row>
    <row r="754" spans="1:65" s="14" customFormat="1" ht="10.15">
      <c r="B754" s="213"/>
      <c r="C754" s="214"/>
      <c r="D754" s="203" t="s">
        <v>173</v>
      </c>
      <c r="E754" s="215" t="s">
        <v>1</v>
      </c>
      <c r="F754" s="216" t="s">
        <v>178</v>
      </c>
      <c r="G754" s="214"/>
      <c r="H754" s="217">
        <v>256.56</v>
      </c>
      <c r="I754" s="218"/>
      <c r="J754" s="214"/>
      <c r="K754" s="214"/>
      <c r="L754" s="219"/>
      <c r="M754" s="220"/>
      <c r="N754" s="221"/>
      <c r="O754" s="221"/>
      <c r="P754" s="221"/>
      <c r="Q754" s="221"/>
      <c r="R754" s="221"/>
      <c r="S754" s="221"/>
      <c r="T754" s="222"/>
      <c r="AT754" s="223" t="s">
        <v>173</v>
      </c>
      <c r="AU754" s="223" t="s">
        <v>87</v>
      </c>
      <c r="AV754" s="14" t="s">
        <v>163</v>
      </c>
      <c r="AW754" s="14" t="s">
        <v>4</v>
      </c>
      <c r="AX754" s="14" t="s">
        <v>85</v>
      </c>
      <c r="AY754" s="223" t="s">
        <v>157</v>
      </c>
    </row>
    <row r="755" spans="1:65" s="2" customFormat="1" ht="49.05" customHeight="1">
      <c r="A755" s="34"/>
      <c r="B755" s="35"/>
      <c r="C755" s="187" t="s">
        <v>1098</v>
      </c>
      <c r="D755" s="187" t="s">
        <v>159</v>
      </c>
      <c r="E755" s="188" t="s">
        <v>1099</v>
      </c>
      <c r="F755" s="189" t="s">
        <v>1100</v>
      </c>
      <c r="G755" s="190" t="s">
        <v>218</v>
      </c>
      <c r="H755" s="191">
        <v>14.265000000000001</v>
      </c>
      <c r="I755" s="192"/>
      <c r="J755" s="193">
        <f>ROUND(I755*H755,2)</f>
        <v>0</v>
      </c>
      <c r="K755" s="194"/>
      <c r="L755" s="39"/>
      <c r="M755" s="195" t="s">
        <v>1</v>
      </c>
      <c r="N755" s="196" t="s">
        <v>42</v>
      </c>
      <c r="O755" s="71"/>
      <c r="P755" s="197">
        <f>O755*H755</f>
        <v>0</v>
      </c>
      <c r="Q755" s="197">
        <v>0</v>
      </c>
      <c r="R755" s="197">
        <f>Q755*H755</f>
        <v>0</v>
      </c>
      <c r="S755" s="197">
        <v>0</v>
      </c>
      <c r="T755" s="198">
        <f>S755*H755</f>
        <v>0</v>
      </c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R755" s="199" t="s">
        <v>252</v>
      </c>
      <c r="AT755" s="199" t="s">
        <v>159</v>
      </c>
      <c r="AU755" s="199" t="s">
        <v>87</v>
      </c>
      <c r="AY755" s="17" t="s">
        <v>157</v>
      </c>
      <c r="BE755" s="200">
        <f>IF(N755="základní",J755,0)</f>
        <v>0</v>
      </c>
      <c r="BF755" s="200">
        <f>IF(N755="snížená",J755,0)</f>
        <v>0</v>
      </c>
      <c r="BG755" s="200">
        <f>IF(N755="zákl. přenesená",J755,0)</f>
        <v>0</v>
      </c>
      <c r="BH755" s="200">
        <f>IF(N755="sníž. přenesená",J755,0)</f>
        <v>0</v>
      </c>
      <c r="BI755" s="200">
        <f>IF(N755="nulová",J755,0)</f>
        <v>0</v>
      </c>
      <c r="BJ755" s="17" t="s">
        <v>85</v>
      </c>
      <c r="BK755" s="200">
        <f>ROUND(I755*H755,2)</f>
        <v>0</v>
      </c>
      <c r="BL755" s="17" t="s">
        <v>252</v>
      </c>
      <c r="BM755" s="199" t="s">
        <v>1101</v>
      </c>
    </row>
    <row r="756" spans="1:65" s="2" customFormat="1" ht="49.05" customHeight="1">
      <c r="A756" s="34"/>
      <c r="B756" s="35"/>
      <c r="C756" s="187" t="s">
        <v>1102</v>
      </c>
      <c r="D756" s="187" t="s">
        <v>159</v>
      </c>
      <c r="E756" s="188" t="s">
        <v>1099</v>
      </c>
      <c r="F756" s="189" t="s">
        <v>1100</v>
      </c>
      <c r="G756" s="190" t="s">
        <v>218</v>
      </c>
      <c r="H756" s="191">
        <v>14.265000000000001</v>
      </c>
      <c r="I756" s="192"/>
      <c r="J756" s="193">
        <f>ROUND(I756*H756,2)</f>
        <v>0</v>
      </c>
      <c r="K756" s="194"/>
      <c r="L756" s="39"/>
      <c r="M756" s="195" t="s">
        <v>1</v>
      </c>
      <c r="N756" s="196" t="s">
        <v>42</v>
      </c>
      <c r="O756" s="71"/>
      <c r="P756" s="197">
        <f>O756*H756</f>
        <v>0</v>
      </c>
      <c r="Q756" s="197">
        <v>0</v>
      </c>
      <c r="R756" s="197">
        <f>Q756*H756</f>
        <v>0</v>
      </c>
      <c r="S756" s="197">
        <v>0</v>
      </c>
      <c r="T756" s="198">
        <f>S756*H756</f>
        <v>0</v>
      </c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R756" s="199" t="s">
        <v>252</v>
      </c>
      <c r="AT756" s="199" t="s">
        <v>159</v>
      </c>
      <c r="AU756" s="199" t="s">
        <v>87</v>
      </c>
      <c r="AY756" s="17" t="s">
        <v>157</v>
      </c>
      <c r="BE756" s="200">
        <f>IF(N756="základní",J756,0)</f>
        <v>0</v>
      </c>
      <c r="BF756" s="200">
        <f>IF(N756="snížená",J756,0)</f>
        <v>0</v>
      </c>
      <c r="BG756" s="200">
        <f>IF(N756="zákl. přenesená",J756,0)</f>
        <v>0</v>
      </c>
      <c r="BH756" s="200">
        <f>IF(N756="sníž. přenesená",J756,0)</f>
        <v>0</v>
      </c>
      <c r="BI756" s="200">
        <f>IF(N756="nulová",J756,0)</f>
        <v>0</v>
      </c>
      <c r="BJ756" s="17" t="s">
        <v>85</v>
      </c>
      <c r="BK756" s="200">
        <f>ROUND(I756*H756,2)</f>
        <v>0</v>
      </c>
      <c r="BL756" s="17" t="s">
        <v>252</v>
      </c>
      <c r="BM756" s="199" t="s">
        <v>1103</v>
      </c>
    </row>
    <row r="757" spans="1:65" s="12" customFormat="1" ht="22.8" customHeight="1">
      <c r="B757" s="171"/>
      <c r="C757" s="172"/>
      <c r="D757" s="173" t="s">
        <v>76</v>
      </c>
      <c r="E757" s="185" t="s">
        <v>1104</v>
      </c>
      <c r="F757" s="185" t="s">
        <v>1105</v>
      </c>
      <c r="G757" s="172"/>
      <c r="H757" s="172"/>
      <c r="I757" s="175"/>
      <c r="J757" s="186">
        <f>BK757</f>
        <v>0</v>
      </c>
      <c r="K757" s="172"/>
      <c r="L757" s="177"/>
      <c r="M757" s="178"/>
      <c r="N757" s="179"/>
      <c r="O757" s="179"/>
      <c r="P757" s="180">
        <f>SUM(P758:P794)</f>
        <v>0</v>
      </c>
      <c r="Q757" s="179"/>
      <c r="R757" s="180">
        <f>SUM(R758:R794)</f>
        <v>3.3705799999999999</v>
      </c>
      <c r="S757" s="179"/>
      <c r="T757" s="181">
        <f>SUM(T758:T794)</f>
        <v>0</v>
      </c>
      <c r="AR757" s="182" t="s">
        <v>87</v>
      </c>
      <c r="AT757" s="183" t="s">
        <v>76</v>
      </c>
      <c r="AU757" s="183" t="s">
        <v>85</v>
      </c>
      <c r="AY757" s="182" t="s">
        <v>157</v>
      </c>
      <c r="BK757" s="184">
        <f>SUM(BK758:BK794)</f>
        <v>0</v>
      </c>
    </row>
    <row r="758" spans="1:65" s="2" customFormat="1" ht="55.5" customHeight="1">
      <c r="A758" s="34"/>
      <c r="B758" s="35"/>
      <c r="C758" s="187" t="s">
        <v>1106</v>
      </c>
      <c r="D758" s="187" t="s">
        <v>159</v>
      </c>
      <c r="E758" s="188" t="s">
        <v>1107</v>
      </c>
      <c r="F758" s="189" t="s">
        <v>1108</v>
      </c>
      <c r="G758" s="190" t="s">
        <v>171</v>
      </c>
      <c r="H758" s="191">
        <v>20.5</v>
      </c>
      <c r="I758" s="192"/>
      <c r="J758" s="193">
        <f>ROUND(I758*H758,2)</f>
        <v>0</v>
      </c>
      <c r="K758" s="194"/>
      <c r="L758" s="39"/>
      <c r="M758" s="195" t="s">
        <v>1</v>
      </c>
      <c r="N758" s="196" t="s">
        <v>42</v>
      </c>
      <c r="O758" s="71"/>
      <c r="P758" s="197">
        <f>O758*H758</f>
        <v>0</v>
      </c>
      <c r="Q758" s="197">
        <v>1.324E-2</v>
      </c>
      <c r="R758" s="197">
        <f>Q758*H758</f>
        <v>0.27141999999999999</v>
      </c>
      <c r="S758" s="197">
        <v>0</v>
      </c>
      <c r="T758" s="198">
        <f>S758*H758</f>
        <v>0</v>
      </c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R758" s="199" t="s">
        <v>252</v>
      </c>
      <c r="AT758" s="199" t="s">
        <v>159</v>
      </c>
      <c r="AU758" s="199" t="s">
        <v>87</v>
      </c>
      <c r="AY758" s="17" t="s">
        <v>157</v>
      </c>
      <c r="BE758" s="200">
        <f>IF(N758="základní",J758,0)</f>
        <v>0</v>
      </c>
      <c r="BF758" s="200">
        <f>IF(N758="snížená",J758,0)</f>
        <v>0</v>
      </c>
      <c r="BG758" s="200">
        <f>IF(N758="zákl. přenesená",J758,0)</f>
        <v>0</v>
      </c>
      <c r="BH758" s="200">
        <f>IF(N758="sníž. přenesená",J758,0)</f>
        <v>0</v>
      </c>
      <c r="BI758" s="200">
        <f>IF(N758="nulová",J758,0)</f>
        <v>0</v>
      </c>
      <c r="BJ758" s="17" t="s">
        <v>85</v>
      </c>
      <c r="BK758" s="200">
        <f>ROUND(I758*H758,2)</f>
        <v>0</v>
      </c>
      <c r="BL758" s="17" t="s">
        <v>252</v>
      </c>
      <c r="BM758" s="199" t="s">
        <v>1109</v>
      </c>
    </row>
    <row r="759" spans="1:65" s="13" customFormat="1" ht="10.15">
      <c r="B759" s="201"/>
      <c r="C759" s="202"/>
      <c r="D759" s="203" t="s">
        <v>173</v>
      </c>
      <c r="E759" s="204" t="s">
        <v>1</v>
      </c>
      <c r="F759" s="205" t="s">
        <v>1110</v>
      </c>
      <c r="G759" s="202"/>
      <c r="H759" s="206">
        <v>4.75</v>
      </c>
      <c r="I759" s="207"/>
      <c r="J759" s="202"/>
      <c r="K759" s="202"/>
      <c r="L759" s="208"/>
      <c r="M759" s="209"/>
      <c r="N759" s="210"/>
      <c r="O759" s="210"/>
      <c r="P759" s="210"/>
      <c r="Q759" s="210"/>
      <c r="R759" s="210"/>
      <c r="S759" s="210"/>
      <c r="T759" s="211"/>
      <c r="AT759" s="212" t="s">
        <v>173</v>
      </c>
      <c r="AU759" s="212" t="s">
        <v>87</v>
      </c>
      <c r="AV759" s="13" t="s">
        <v>87</v>
      </c>
      <c r="AW759" s="13" t="s">
        <v>34</v>
      </c>
      <c r="AX759" s="13" t="s">
        <v>77</v>
      </c>
      <c r="AY759" s="212" t="s">
        <v>157</v>
      </c>
    </row>
    <row r="760" spans="1:65" s="13" customFormat="1" ht="10.15">
      <c r="B760" s="201"/>
      <c r="C760" s="202"/>
      <c r="D760" s="203" t="s">
        <v>173</v>
      </c>
      <c r="E760" s="204" t="s">
        <v>1</v>
      </c>
      <c r="F760" s="205" t="s">
        <v>1111</v>
      </c>
      <c r="G760" s="202"/>
      <c r="H760" s="206">
        <v>2.375</v>
      </c>
      <c r="I760" s="207"/>
      <c r="J760" s="202"/>
      <c r="K760" s="202"/>
      <c r="L760" s="208"/>
      <c r="M760" s="209"/>
      <c r="N760" s="210"/>
      <c r="O760" s="210"/>
      <c r="P760" s="210"/>
      <c r="Q760" s="210"/>
      <c r="R760" s="210"/>
      <c r="S760" s="210"/>
      <c r="T760" s="211"/>
      <c r="AT760" s="212" t="s">
        <v>173</v>
      </c>
      <c r="AU760" s="212" t="s">
        <v>87</v>
      </c>
      <c r="AV760" s="13" t="s">
        <v>87</v>
      </c>
      <c r="AW760" s="13" t="s">
        <v>34</v>
      </c>
      <c r="AX760" s="13" t="s">
        <v>77</v>
      </c>
      <c r="AY760" s="212" t="s">
        <v>157</v>
      </c>
    </row>
    <row r="761" spans="1:65" s="13" customFormat="1" ht="10.15">
      <c r="B761" s="201"/>
      <c r="C761" s="202"/>
      <c r="D761" s="203" t="s">
        <v>173</v>
      </c>
      <c r="E761" s="204" t="s">
        <v>1</v>
      </c>
      <c r="F761" s="205" t="s">
        <v>1112</v>
      </c>
      <c r="G761" s="202"/>
      <c r="H761" s="206">
        <v>2.375</v>
      </c>
      <c r="I761" s="207"/>
      <c r="J761" s="202"/>
      <c r="K761" s="202"/>
      <c r="L761" s="208"/>
      <c r="M761" s="209"/>
      <c r="N761" s="210"/>
      <c r="O761" s="210"/>
      <c r="P761" s="210"/>
      <c r="Q761" s="210"/>
      <c r="R761" s="210"/>
      <c r="S761" s="210"/>
      <c r="T761" s="211"/>
      <c r="AT761" s="212" t="s">
        <v>173</v>
      </c>
      <c r="AU761" s="212" t="s">
        <v>87</v>
      </c>
      <c r="AV761" s="13" t="s">
        <v>87</v>
      </c>
      <c r="AW761" s="13" t="s">
        <v>34</v>
      </c>
      <c r="AX761" s="13" t="s">
        <v>77</v>
      </c>
      <c r="AY761" s="212" t="s">
        <v>157</v>
      </c>
    </row>
    <row r="762" spans="1:65" s="13" customFormat="1" ht="10.15">
      <c r="B762" s="201"/>
      <c r="C762" s="202"/>
      <c r="D762" s="203" t="s">
        <v>173</v>
      </c>
      <c r="E762" s="204" t="s">
        <v>1</v>
      </c>
      <c r="F762" s="205" t="s">
        <v>1113</v>
      </c>
      <c r="G762" s="202"/>
      <c r="H762" s="206">
        <v>2.75</v>
      </c>
      <c r="I762" s="207"/>
      <c r="J762" s="202"/>
      <c r="K762" s="202"/>
      <c r="L762" s="208"/>
      <c r="M762" s="209"/>
      <c r="N762" s="210"/>
      <c r="O762" s="210"/>
      <c r="P762" s="210"/>
      <c r="Q762" s="210"/>
      <c r="R762" s="210"/>
      <c r="S762" s="210"/>
      <c r="T762" s="211"/>
      <c r="AT762" s="212" t="s">
        <v>173</v>
      </c>
      <c r="AU762" s="212" t="s">
        <v>87</v>
      </c>
      <c r="AV762" s="13" t="s">
        <v>87</v>
      </c>
      <c r="AW762" s="13" t="s">
        <v>34</v>
      </c>
      <c r="AX762" s="13" t="s">
        <v>77</v>
      </c>
      <c r="AY762" s="212" t="s">
        <v>157</v>
      </c>
    </row>
    <row r="763" spans="1:65" s="13" customFormat="1" ht="10.15">
      <c r="B763" s="201"/>
      <c r="C763" s="202"/>
      <c r="D763" s="203" t="s">
        <v>173</v>
      </c>
      <c r="E763" s="204" t="s">
        <v>1</v>
      </c>
      <c r="F763" s="205" t="s">
        <v>1114</v>
      </c>
      <c r="G763" s="202"/>
      <c r="H763" s="206">
        <v>2.75</v>
      </c>
      <c r="I763" s="207"/>
      <c r="J763" s="202"/>
      <c r="K763" s="202"/>
      <c r="L763" s="208"/>
      <c r="M763" s="209"/>
      <c r="N763" s="210"/>
      <c r="O763" s="210"/>
      <c r="P763" s="210"/>
      <c r="Q763" s="210"/>
      <c r="R763" s="210"/>
      <c r="S763" s="210"/>
      <c r="T763" s="211"/>
      <c r="AT763" s="212" t="s">
        <v>173</v>
      </c>
      <c r="AU763" s="212" t="s">
        <v>87</v>
      </c>
      <c r="AV763" s="13" t="s">
        <v>87</v>
      </c>
      <c r="AW763" s="13" t="s">
        <v>34</v>
      </c>
      <c r="AX763" s="13" t="s">
        <v>77</v>
      </c>
      <c r="AY763" s="212" t="s">
        <v>157</v>
      </c>
    </row>
    <row r="764" spans="1:65" s="13" customFormat="1" ht="10.15">
      <c r="B764" s="201"/>
      <c r="C764" s="202"/>
      <c r="D764" s="203" t="s">
        <v>173</v>
      </c>
      <c r="E764" s="204" t="s">
        <v>1</v>
      </c>
      <c r="F764" s="205" t="s">
        <v>1115</v>
      </c>
      <c r="G764" s="202"/>
      <c r="H764" s="206">
        <v>5.5</v>
      </c>
      <c r="I764" s="207"/>
      <c r="J764" s="202"/>
      <c r="K764" s="202"/>
      <c r="L764" s="208"/>
      <c r="M764" s="209"/>
      <c r="N764" s="210"/>
      <c r="O764" s="210"/>
      <c r="P764" s="210"/>
      <c r="Q764" s="210"/>
      <c r="R764" s="210"/>
      <c r="S764" s="210"/>
      <c r="T764" s="211"/>
      <c r="AT764" s="212" t="s">
        <v>173</v>
      </c>
      <c r="AU764" s="212" t="s">
        <v>87</v>
      </c>
      <c r="AV764" s="13" t="s">
        <v>87</v>
      </c>
      <c r="AW764" s="13" t="s">
        <v>34</v>
      </c>
      <c r="AX764" s="13" t="s">
        <v>77</v>
      </c>
      <c r="AY764" s="212" t="s">
        <v>157</v>
      </c>
    </row>
    <row r="765" spans="1:65" s="14" customFormat="1" ht="10.15">
      <c r="B765" s="213"/>
      <c r="C765" s="214"/>
      <c r="D765" s="203" t="s">
        <v>173</v>
      </c>
      <c r="E765" s="215" t="s">
        <v>1</v>
      </c>
      <c r="F765" s="216" t="s">
        <v>178</v>
      </c>
      <c r="G765" s="214"/>
      <c r="H765" s="217">
        <v>20.5</v>
      </c>
      <c r="I765" s="218"/>
      <c r="J765" s="214"/>
      <c r="K765" s="214"/>
      <c r="L765" s="219"/>
      <c r="M765" s="220"/>
      <c r="N765" s="221"/>
      <c r="O765" s="221"/>
      <c r="P765" s="221"/>
      <c r="Q765" s="221"/>
      <c r="R765" s="221"/>
      <c r="S765" s="221"/>
      <c r="T765" s="222"/>
      <c r="AT765" s="223" t="s">
        <v>173</v>
      </c>
      <c r="AU765" s="223" t="s">
        <v>87</v>
      </c>
      <c r="AV765" s="14" t="s">
        <v>163</v>
      </c>
      <c r="AW765" s="14" t="s">
        <v>4</v>
      </c>
      <c r="AX765" s="14" t="s">
        <v>85</v>
      </c>
      <c r="AY765" s="223" t="s">
        <v>157</v>
      </c>
    </row>
    <row r="766" spans="1:65" s="2" customFormat="1" ht="49.05" customHeight="1">
      <c r="A766" s="34"/>
      <c r="B766" s="35"/>
      <c r="C766" s="187" t="s">
        <v>1116</v>
      </c>
      <c r="D766" s="187" t="s">
        <v>159</v>
      </c>
      <c r="E766" s="188" t="s">
        <v>1117</v>
      </c>
      <c r="F766" s="189" t="s">
        <v>1118</v>
      </c>
      <c r="G766" s="190" t="s">
        <v>171</v>
      </c>
      <c r="H766" s="191">
        <v>103.605</v>
      </c>
      <c r="I766" s="192"/>
      <c r="J766" s="193">
        <f>ROUND(I766*H766,2)</f>
        <v>0</v>
      </c>
      <c r="K766" s="194"/>
      <c r="L766" s="39"/>
      <c r="M766" s="195" t="s">
        <v>1</v>
      </c>
      <c r="N766" s="196" t="s">
        <v>42</v>
      </c>
      <c r="O766" s="71"/>
      <c r="P766" s="197">
        <f>O766*H766</f>
        <v>0</v>
      </c>
      <c r="Q766" s="197">
        <v>1.2200000000000001E-2</v>
      </c>
      <c r="R766" s="197">
        <f>Q766*H766</f>
        <v>1.263981</v>
      </c>
      <c r="S766" s="197">
        <v>0</v>
      </c>
      <c r="T766" s="198">
        <f>S766*H766</f>
        <v>0</v>
      </c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R766" s="199" t="s">
        <v>252</v>
      </c>
      <c r="AT766" s="199" t="s">
        <v>159</v>
      </c>
      <c r="AU766" s="199" t="s">
        <v>87</v>
      </c>
      <c r="AY766" s="17" t="s">
        <v>157</v>
      </c>
      <c r="BE766" s="200">
        <f>IF(N766="základní",J766,0)</f>
        <v>0</v>
      </c>
      <c r="BF766" s="200">
        <f>IF(N766="snížená",J766,0)</f>
        <v>0</v>
      </c>
      <c r="BG766" s="200">
        <f>IF(N766="zákl. přenesená",J766,0)</f>
        <v>0</v>
      </c>
      <c r="BH766" s="200">
        <f>IF(N766="sníž. přenesená",J766,0)</f>
        <v>0</v>
      </c>
      <c r="BI766" s="200">
        <f>IF(N766="nulová",J766,0)</f>
        <v>0</v>
      </c>
      <c r="BJ766" s="17" t="s">
        <v>85</v>
      </c>
      <c r="BK766" s="200">
        <f>ROUND(I766*H766,2)</f>
        <v>0</v>
      </c>
      <c r="BL766" s="17" t="s">
        <v>252</v>
      </c>
      <c r="BM766" s="199" t="s">
        <v>1119</v>
      </c>
    </row>
    <row r="767" spans="1:65" s="13" customFormat="1" ht="10.15">
      <c r="B767" s="201"/>
      <c r="C767" s="202"/>
      <c r="D767" s="203" t="s">
        <v>173</v>
      </c>
      <c r="E767" s="204" t="s">
        <v>1</v>
      </c>
      <c r="F767" s="205" t="s">
        <v>1120</v>
      </c>
      <c r="G767" s="202"/>
      <c r="H767" s="206">
        <v>12</v>
      </c>
      <c r="I767" s="207"/>
      <c r="J767" s="202"/>
      <c r="K767" s="202"/>
      <c r="L767" s="208"/>
      <c r="M767" s="209"/>
      <c r="N767" s="210"/>
      <c r="O767" s="210"/>
      <c r="P767" s="210"/>
      <c r="Q767" s="210"/>
      <c r="R767" s="210"/>
      <c r="S767" s="210"/>
      <c r="T767" s="211"/>
      <c r="AT767" s="212" t="s">
        <v>173</v>
      </c>
      <c r="AU767" s="212" t="s">
        <v>87</v>
      </c>
      <c r="AV767" s="13" t="s">
        <v>87</v>
      </c>
      <c r="AW767" s="13" t="s">
        <v>34</v>
      </c>
      <c r="AX767" s="13" t="s">
        <v>77</v>
      </c>
      <c r="AY767" s="212" t="s">
        <v>157</v>
      </c>
    </row>
    <row r="768" spans="1:65" s="13" customFormat="1" ht="10.15">
      <c r="B768" s="201"/>
      <c r="C768" s="202"/>
      <c r="D768" s="203" t="s">
        <v>173</v>
      </c>
      <c r="E768" s="204" t="s">
        <v>1</v>
      </c>
      <c r="F768" s="205" t="s">
        <v>1121</v>
      </c>
      <c r="G768" s="202"/>
      <c r="H768" s="206">
        <v>27.754999999999999</v>
      </c>
      <c r="I768" s="207"/>
      <c r="J768" s="202"/>
      <c r="K768" s="202"/>
      <c r="L768" s="208"/>
      <c r="M768" s="209"/>
      <c r="N768" s="210"/>
      <c r="O768" s="210"/>
      <c r="P768" s="210"/>
      <c r="Q768" s="210"/>
      <c r="R768" s="210"/>
      <c r="S768" s="210"/>
      <c r="T768" s="211"/>
      <c r="AT768" s="212" t="s">
        <v>173</v>
      </c>
      <c r="AU768" s="212" t="s">
        <v>87</v>
      </c>
      <c r="AV768" s="13" t="s">
        <v>87</v>
      </c>
      <c r="AW768" s="13" t="s">
        <v>34</v>
      </c>
      <c r="AX768" s="13" t="s">
        <v>77</v>
      </c>
      <c r="AY768" s="212" t="s">
        <v>157</v>
      </c>
    </row>
    <row r="769" spans="1:65" s="13" customFormat="1" ht="10.15">
      <c r="B769" s="201"/>
      <c r="C769" s="202"/>
      <c r="D769" s="203" t="s">
        <v>173</v>
      </c>
      <c r="E769" s="204" t="s">
        <v>1</v>
      </c>
      <c r="F769" s="205" t="s">
        <v>1122</v>
      </c>
      <c r="G769" s="202"/>
      <c r="H769" s="206">
        <v>25.72</v>
      </c>
      <c r="I769" s="207"/>
      <c r="J769" s="202"/>
      <c r="K769" s="202"/>
      <c r="L769" s="208"/>
      <c r="M769" s="209"/>
      <c r="N769" s="210"/>
      <c r="O769" s="210"/>
      <c r="P769" s="210"/>
      <c r="Q769" s="210"/>
      <c r="R769" s="210"/>
      <c r="S769" s="210"/>
      <c r="T769" s="211"/>
      <c r="AT769" s="212" t="s">
        <v>173</v>
      </c>
      <c r="AU769" s="212" t="s">
        <v>87</v>
      </c>
      <c r="AV769" s="13" t="s">
        <v>87</v>
      </c>
      <c r="AW769" s="13" t="s">
        <v>34</v>
      </c>
      <c r="AX769" s="13" t="s">
        <v>77</v>
      </c>
      <c r="AY769" s="212" t="s">
        <v>157</v>
      </c>
    </row>
    <row r="770" spans="1:65" s="13" customFormat="1" ht="10.15">
      <c r="B770" s="201"/>
      <c r="C770" s="202"/>
      <c r="D770" s="203" t="s">
        <v>173</v>
      </c>
      <c r="E770" s="204" t="s">
        <v>1</v>
      </c>
      <c r="F770" s="205" t="s">
        <v>1123</v>
      </c>
      <c r="G770" s="202"/>
      <c r="H770" s="206">
        <v>38.130000000000003</v>
      </c>
      <c r="I770" s="207"/>
      <c r="J770" s="202"/>
      <c r="K770" s="202"/>
      <c r="L770" s="208"/>
      <c r="M770" s="209"/>
      <c r="N770" s="210"/>
      <c r="O770" s="210"/>
      <c r="P770" s="210"/>
      <c r="Q770" s="210"/>
      <c r="R770" s="210"/>
      <c r="S770" s="210"/>
      <c r="T770" s="211"/>
      <c r="AT770" s="212" t="s">
        <v>173</v>
      </c>
      <c r="AU770" s="212" t="s">
        <v>87</v>
      </c>
      <c r="AV770" s="13" t="s">
        <v>87</v>
      </c>
      <c r="AW770" s="13" t="s">
        <v>34</v>
      </c>
      <c r="AX770" s="13" t="s">
        <v>77</v>
      </c>
      <c r="AY770" s="212" t="s">
        <v>157</v>
      </c>
    </row>
    <row r="771" spans="1:65" s="14" customFormat="1" ht="10.15">
      <c r="B771" s="213"/>
      <c r="C771" s="214"/>
      <c r="D771" s="203" t="s">
        <v>173</v>
      </c>
      <c r="E771" s="215" t="s">
        <v>1</v>
      </c>
      <c r="F771" s="216" t="s">
        <v>178</v>
      </c>
      <c r="G771" s="214"/>
      <c r="H771" s="217">
        <v>103.605</v>
      </c>
      <c r="I771" s="218"/>
      <c r="J771" s="214"/>
      <c r="K771" s="214"/>
      <c r="L771" s="219"/>
      <c r="M771" s="220"/>
      <c r="N771" s="221"/>
      <c r="O771" s="221"/>
      <c r="P771" s="221"/>
      <c r="Q771" s="221"/>
      <c r="R771" s="221"/>
      <c r="S771" s="221"/>
      <c r="T771" s="222"/>
      <c r="AT771" s="223" t="s">
        <v>173</v>
      </c>
      <c r="AU771" s="223" t="s">
        <v>87</v>
      </c>
      <c r="AV771" s="14" t="s">
        <v>163</v>
      </c>
      <c r="AW771" s="14" t="s">
        <v>4</v>
      </c>
      <c r="AX771" s="14" t="s">
        <v>85</v>
      </c>
      <c r="AY771" s="223" t="s">
        <v>157</v>
      </c>
    </row>
    <row r="772" spans="1:65" s="2" customFormat="1" ht="37.799999999999997" customHeight="1">
      <c r="A772" s="34"/>
      <c r="B772" s="35"/>
      <c r="C772" s="187" t="s">
        <v>1124</v>
      </c>
      <c r="D772" s="187" t="s">
        <v>159</v>
      </c>
      <c r="E772" s="188" t="s">
        <v>1125</v>
      </c>
      <c r="F772" s="189" t="s">
        <v>1126</v>
      </c>
      <c r="G772" s="190" t="s">
        <v>171</v>
      </c>
      <c r="H772" s="191">
        <v>66.180000000000007</v>
      </c>
      <c r="I772" s="192"/>
      <c r="J772" s="193">
        <f>ROUND(I772*H772,2)</f>
        <v>0</v>
      </c>
      <c r="K772" s="194"/>
      <c r="L772" s="39"/>
      <c r="M772" s="195" t="s">
        <v>1</v>
      </c>
      <c r="N772" s="196" t="s">
        <v>42</v>
      </c>
      <c r="O772" s="71"/>
      <c r="P772" s="197">
        <f>O772*H772</f>
        <v>0</v>
      </c>
      <c r="Q772" s="197">
        <v>1.25E-3</v>
      </c>
      <c r="R772" s="197">
        <f>Q772*H772</f>
        <v>8.2725000000000007E-2</v>
      </c>
      <c r="S772" s="197">
        <v>0</v>
      </c>
      <c r="T772" s="198">
        <f>S772*H772</f>
        <v>0</v>
      </c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R772" s="199" t="s">
        <v>252</v>
      </c>
      <c r="AT772" s="199" t="s">
        <v>159</v>
      </c>
      <c r="AU772" s="199" t="s">
        <v>87</v>
      </c>
      <c r="AY772" s="17" t="s">
        <v>157</v>
      </c>
      <c r="BE772" s="200">
        <f>IF(N772="základní",J772,0)</f>
        <v>0</v>
      </c>
      <c r="BF772" s="200">
        <f>IF(N772="snížená",J772,0)</f>
        <v>0</v>
      </c>
      <c r="BG772" s="200">
        <f>IF(N772="zákl. přenesená",J772,0)</f>
        <v>0</v>
      </c>
      <c r="BH772" s="200">
        <f>IF(N772="sníž. přenesená",J772,0)</f>
        <v>0</v>
      </c>
      <c r="BI772" s="200">
        <f>IF(N772="nulová",J772,0)</f>
        <v>0</v>
      </c>
      <c r="BJ772" s="17" t="s">
        <v>85</v>
      </c>
      <c r="BK772" s="200">
        <f>ROUND(I772*H772,2)</f>
        <v>0</v>
      </c>
      <c r="BL772" s="17" t="s">
        <v>252</v>
      </c>
      <c r="BM772" s="199" t="s">
        <v>1127</v>
      </c>
    </row>
    <row r="773" spans="1:65" s="13" customFormat="1" ht="10.15">
      <c r="B773" s="201"/>
      <c r="C773" s="202"/>
      <c r="D773" s="203" t="s">
        <v>173</v>
      </c>
      <c r="E773" s="204" t="s">
        <v>1</v>
      </c>
      <c r="F773" s="205" t="s">
        <v>1128</v>
      </c>
      <c r="G773" s="202"/>
      <c r="H773" s="206">
        <v>2.66</v>
      </c>
      <c r="I773" s="207"/>
      <c r="J773" s="202"/>
      <c r="K773" s="202"/>
      <c r="L773" s="208"/>
      <c r="M773" s="209"/>
      <c r="N773" s="210"/>
      <c r="O773" s="210"/>
      <c r="P773" s="210"/>
      <c r="Q773" s="210"/>
      <c r="R773" s="210"/>
      <c r="S773" s="210"/>
      <c r="T773" s="211"/>
      <c r="AT773" s="212" t="s">
        <v>173</v>
      </c>
      <c r="AU773" s="212" t="s">
        <v>87</v>
      </c>
      <c r="AV773" s="13" t="s">
        <v>87</v>
      </c>
      <c r="AW773" s="13" t="s">
        <v>34</v>
      </c>
      <c r="AX773" s="13" t="s">
        <v>77</v>
      </c>
      <c r="AY773" s="212" t="s">
        <v>157</v>
      </c>
    </row>
    <row r="774" spans="1:65" s="13" customFormat="1" ht="10.15">
      <c r="B774" s="201"/>
      <c r="C774" s="202"/>
      <c r="D774" s="203" t="s">
        <v>173</v>
      </c>
      <c r="E774" s="204" t="s">
        <v>1</v>
      </c>
      <c r="F774" s="205" t="s">
        <v>1129</v>
      </c>
      <c r="G774" s="202"/>
      <c r="H774" s="206">
        <v>1.2829999999999999</v>
      </c>
      <c r="I774" s="207"/>
      <c r="J774" s="202"/>
      <c r="K774" s="202"/>
      <c r="L774" s="208"/>
      <c r="M774" s="209"/>
      <c r="N774" s="210"/>
      <c r="O774" s="210"/>
      <c r="P774" s="210"/>
      <c r="Q774" s="210"/>
      <c r="R774" s="210"/>
      <c r="S774" s="210"/>
      <c r="T774" s="211"/>
      <c r="AT774" s="212" t="s">
        <v>173</v>
      </c>
      <c r="AU774" s="212" t="s">
        <v>87</v>
      </c>
      <c r="AV774" s="13" t="s">
        <v>87</v>
      </c>
      <c r="AW774" s="13" t="s">
        <v>34</v>
      </c>
      <c r="AX774" s="13" t="s">
        <v>77</v>
      </c>
      <c r="AY774" s="212" t="s">
        <v>157</v>
      </c>
    </row>
    <row r="775" spans="1:65" s="13" customFormat="1" ht="10.15">
      <c r="B775" s="201"/>
      <c r="C775" s="202"/>
      <c r="D775" s="203" t="s">
        <v>173</v>
      </c>
      <c r="E775" s="204" t="s">
        <v>1</v>
      </c>
      <c r="F775" s="205" t="s">
        <v>1130</v>
      </c>
      <c r="G775" s="202"/>
      <c r="H775" s="206">
        <v>1.2829999999999999</v>
      </c>
      <c r="I775" s="207"/>
      <c r="J775" s="202"/>
      <c r="K775" s="202"/>
      <c r="L775" s="208"/>
      <c r="M775" s="209"/>
      <c r="N775" s="210"/>
      <c r="O775" s="210"/>
      <c r="P775" s="210"/>
      <c r="Q775" s="210"/>
      <c r="R775" s="210"/>
      <c r="S775" s="210"/>
      <c r="T775" s="211"/>
      <c r="AT775" s="212" t="s">
        <v>173</v>
      </c>
      <c r="AU775" s="212" t="s">
        <v>87</v>
      </c>
      <c r="AV775" s="13" t="s">
        <v>87</v>
      </c>
      <c r="AW775" s="13" t="s">
        <v>34</v>
      </c>
      <c r="AX775" s="13" t="s">
        <v>77</v>
      </c>
      <c r="AY775" s="212" t="s">
        <v>157</v>
      </c>
    </row>
    <row r="776" spans="1:65" s="13" customFormat="1" ht="10.15">
      <c r="B776" s="201"/>
      <c r="C776" s="202"/>
      <c r="D776" s="203" t="s">
        <v>173</v>
      </c>
      <c r="E776" s="204" t="s">
        <v>1</v>
      </c>
      <c r="F776" s="205" t="s">
        <v>1131</v>
      </c>
      <c r="G776" s="202"/>
      <c r="H776" s="206">
        <v>16.135999999999999</v>
      </c>
      <c r="I776" s="207"/>
      <c r="J776" s="202"/>
      <c r="K776" s="202"/>
      <c r="L776" s="208"/>
      <c r="M776" s="209"/>
      <c r="N776" s="210"/>
      <c r="O776" s="210"/>
      <c r="P776" s="210"/>
      <c r="Q776" s="210"/>
      <c r="R776" s="210"/>
      <c r="S776" s="210"/>
      <c r="T776" s="211"/>
      <c r="AT776" s="212" t="s">
        <v>173</v>
      </c>
      <c r="AU776" s="212" t="s">
        <v>87</v>
      </c>
      <c r="AV776" s="13" t="s">
        <v>87</v>
      </c>
      <c r="AW776" s="13" t="s">
        <v>34</v>
      </c>
      <c r="AX776" s="13" t="s">
        <v>77</v>
      </c>
      <c r="AY776" s="212" t="s">
        <v>157</v>
      </c>
    </row>
    <row r="777" spans="1:65" s="13" customFormat="1" ht="10.15">
      <c r="B777" s="201"/>
      <c r="C777" s="202"/>
      <c r="D777" s="203" t="s">
        <v>173</v>
      </c>
      <c r="E777" s="204" t="s">
        <v>1</v>
      </c>
      <c r="F777" s="205" t="s">
        <v>1132</v>
      </c>
      <c r="G777" s="202"/>
      <c r="H777" s="206">
        <v>6.6829999999999998</v>
      </c>
      <c r="I777" s="207"/>
      <c r="J777" s="202"/>
      <c r="K777" s="202"/>
      <c r="L777" s="208"/>
      <c r="M777" s="209"/>
      <c r="N777" s="210"/>
      <c r="O777" s="210"/>
      <c r="P777" s="210"/>
      <c r="Q777" s="210"/>
      <c r="R777" s="210"/>
      <c r="S777" s="210"/>
      <c r="T777" s="211"/>
      <c r="AT777" s="212" t="s">
        <v>173</v>
      </c>
      <c r="AU777" s="212" t="s">
        <v>87</v>
      </c>
      <c r="AV777" s="13" t="s">
        <v>87</v>
      </c>
      <c r="AW777" s="13" t="s">
        <v>34</v>
      </c>
      <c r="AX777" s="13" t="s">
        <v>77</v>
      </c>
      <c r="AY777" s="212" t="s">
        <v>157</v>
      </c>
    </row>
    <row r="778" spans="1:65" s="13" customFormat="1" ht="10.15">
      <c r="B778" s="201"/>
      <c r="C778" s="202"/>
      <c r="D778" s="203" t="s">
        <v>173</v>
      </c>
      <c r="E778" s="204" t="s">
        <v>1</v>
      </c>
      <c r="F778" s="205" t="s">
        <v>1133</v>
      </c>
      <c r="G778" s="202"/>
      <c r="H778" s="206">
        <v>5.89</v>
      </c>
      <c r="I778" s="207"/>
      <c r="J778" s="202"/>
      <c r="K778" s="202"/>
      <c r="L778" s="208"/>
      <c r="M778" s="209"/>
      <c r="N778" s="210"/>
      <c r="O778" s="210"/>
      <c r="P778" s="210"/>
      <c r="Q778" s="210"/>
      <c r="R778" s="210"/>
      <c r="S778" s="210"/>
      <c r="T778" s="211"/>
      <c r="AT778" s="212" t="s">
        <v>173</v>
      </c>
      <c r="AU778" s="212" t="s">
        <v>87</v>
      </c>
      <c r="AV778" s="13" t="s">
        <v>87</v>
      </c>
      <c r="AW778" s="13" t="s">
        <v>34</v>
      </c>
      <c r="AX778" s="13" t="s">
        <v>77</v>
      </c>
      <c r="AY778" s="212" t="s">
        <v>157</v>
      </c>
    </row>
    <row r="779" spans="1:65" s="13" customFormat="1" ht="10.15">
      <c r="B779" s="201"/>
      <c r="C779" s="202"/>
      <c r="D779" s="203" t="s">
        <v>173</v>
      </c>
      <c r="E779" s="204" t="s">
        <v>1</v>
      </c>
      <c r="F779" s="205" t="s">
        <v>1134</v>
      </c>
      <c r="G779" s="202"/>
      <c r="H779" s="206">
        <v>15.365</v>
      </c>
      <c r="I779" s="207"/>
      <c r="J779" s="202"/>
      <c r="K779" s="202"/>
      <c r="L779" s="208"/>
      <c r="M779" s="209"/>
      <c r="N779" s="210"/>
      <c r="O779" s="210"/>
      <c r="P779" s="210"/>
      <c r="Q779" s="210"/>
      <c r="R779" s="210"/>
      <c r="S779" s="210"/>
      <c r="T779" s="211"/>
      <c r="AT779" s="212" t="s">
        <v>173</v>
      </c>
      <c r="AU779" s="212" t="s">
        <v>87</v>
      </c>
      <c r="AV779" s="13" t="s">
        <v>87</v>
      </c>
      <c r="AW779" s="13" t="s">
        <v>34</v>
      </c>
      <c r="AX779" s="13" t="s">
        <v>77</v>
      </c>
      <c r="AY779" s="212" t="s">
        <v>157</v>
      </c>
    </row>
    <row r="780" spans="1:65" s="13" customFormat="1" ht="10.15">
      <c r="B780" s="201"/>
      <c r="C780" s="202"/>
      <c r="D780" s="203" t="s">
        <v>173</v>
      </c>
      <c r="E780" s="204" t="s">
        <v>1</v>
      </c>
      <c r="F780" s="205" t="s">
        <v>1135</v>
      </c>
      <c r="G780" s="202"/>
      <c r="H780" s="206">
        <v>3.99</v>
      </c>
      <c r="I780" s="207"/>
      <c r="J780" s="202"/>
      <c r="K780" s="202"/>
      <c r="L780" s="208"/>
      <c r="M780" s="209"/>
      <c r="N780" s="210"/>
      <c r="O780" s="210"/>
      <c r="P780" s="210"/>
      <c r="Q780" s="210"/>
      <c r="R780" s="210"/>
      <c r="S780" s="210"/>
      <c r="T780" s="211"/>
      <c r="AT780" s="212" t="s">
        <v>173</v>
      </c>
      <c r="AU780" s="212" t="s">
        <v>87</v>
      </c>
      <c r="AV780" s="13" t="s">
        <v>87</v>
      </c>
      <c r="AW780" s="13" t="s">
        <v>34</v>
      </c>
      <c r="AX780" s="13" t="s">
        <v>77</v>
      </c>
      <c r="AY780" s="212" t="s">
        <v>157</v>
      </c>
    </row>
    <row r="781" spans="1:65" s="13" customFormat="1" ht="10.15">
      <c r="B781" s="201"/>
      <c r="C781" s="202"/>
      <c r="D781" s="203" t="s">
        <v>173</v>
      </c>
      <c r="E781" s="204" t="s">
        <v>1</v>
      </c>
      <c r="F781" s="205" t="s">
        <v>1136</v>
      </c>
      <c r="G781" s="202"/>
      <c r="H781" s="206">
        <v>4.42</v>
      </c>
      <c r="I781" s="207"/>
      <c r="J781" s="202"/>
      <c r="K781" s="202"/>
      <c r="L781" s="208"/>
      <c r="M781" s="209"/>
      <c r="N781" s="210"/>
      <c r="O781" s="210"/>
      <c r="P781" s="210"/>
      <c r="Q781" s="210"/>
      <c r="R781" s="210"/>
      <c r="S781" s="210"/>
      <c r="T781" s="211"/>
      <c r="AT781" s="212" t="s">
        <v>173</v>
      </c>
      <c r="AU781" s="212" t="s">
        <v>87</v>
      </c>
      <c r="AV781" s="13" t="s">
        <v>87</v>
      </c>
      <c r="AW781" s="13" t="s">
        <v>34</v>
      </c>
      <c r="AX781" s="13" t="s">
        <v>77</v>
      </c>
      <c r="AY781" s="212" t="s">
        <v>157</v>
      </c>
    </row>
    <row r="782" spans="1:65" s="13" customFormat="1" ht="10.15">
      <c r="B782" s="201"/>
      <c r="C782" s="202"/>
      <c r="D782" s="203" t="s">
        <v>173</v>
      </c>
      <c r="E782" s="204" t="s">
        <v>1</v>
      </c>
      <c r="F782" s="205" t="s">
        <v>1137</v>
      </c>
      <c r="G782" s="202"/>
      <c r="H782" s="206">
        <v>1.65</v>
      </c>
      <c r="I782" s="207"/>
      <c r="J782" s="202"/>
      <c r="K782" s="202"/>
      <c r="L782" s="208"/>
      <c r="M782" s="209"/>
      <c r="N782" s="210"/>
      <c r="O782" s="210"/>
      <c r="P782" s="210"/>
      <c r="Q782" s="210"/>
      <c r="R782" s="210"/>
      <c r="S782" s="210"/>
      <c r="T782" s="211"/>
      <c r="AT782" s="212" t="s">
        <v>173</v>
      </c>
      <c r="AU782" s="212" t="s">
        <v>87</v>
      </c>
      <c r="AV782" s="13" t="s">
        <v>87</v>
      </c>
      <c r="AW782" s="13" t="s">
        <v>34</v>
      </c>
      <c r="AX782" s="13" t="s">
        <v>77</v>
      </c>
      <c r="AY782" s="212" t="s">
        <v>157</v>
      </c>
    </row>
    <row r="783" spans="1:65" s="13" customFormat="1" ht="10.15">
      <c r="B783" s="201"/>
      <c r="C783" s="202"/>
      <c r="D783" s="203" t="s">
        <v>173</v>
      </c>
      <c r="E783" s="204" t="s">
        <v>1</v>
      </c>
      <c r="F783" s="205" t="s">
        <v>1138</v>
      </c>
      <c r="G783" s="202"/>
      <c r="H783" s="206">
        <v>1.65</v>
      </c>
      <c r="I783" s="207"/>
      <c r="J783" s="202"/>
      <c r="K783" s="202"/>
      <c r="L783" s="208"/>
      <c r="M783" s="209"/>
      <c r="N783" s="210"/>
      <c r="O783" s="210"/>
      <c r="P783" s="210"/>
      <c r="Q783" s="210"/>
      <c r="R783" s="210"/>
      <c r="S783" s="210"/>
      <c r="T783" s="211"/>
      <c r="AT783" s="212" t="s">
        <v>173</v>
      </c>
      <c r="AU783" s="212" t="s">
        <v>87</v>
      </c>
      <c r="AV783" s="13" t="s">
        <v>87</v>
      </c>
      <c r="AW783" s="13" t="s">
        <v>34</v>
      </c>
      <c r="AX783" s="13" t="s">
        <v>77</v>
      </c>
      <c r="AY783" s="212" t="s">
        <v>157</v>
      </c>
    </row>
    <row r="784" spans="1:65" s="13" customFormat="1" ht="10.15">
      <c r="B784" s="201"/>
      <c r="C784" s="202"/>
      <c r="D784" s="203" t="s">
        <v>173</v>
      </c>
      <c r="E784" s="204" t="s">
        <v>1</v>
      </c>
      <c r="F784" s="205" t="s">
        <v>1139</v>
      </c>
      <c r="G784" s="202"/>
      <c r="H784" s="206">
        <v>5.17</v>
      </c>
      <c r="I784" s="207"/>
      <c r="J784" s="202"/>
      <c r="K784" s="202"/>
      <c r="L784" s="208"/>
      <c r="M784" s="209"/>
      <c r="N784" s="210"/>
      <c r="O784" s="210"/>
      <c r="P784" s="210"/>
      <c r="Q784" s="210"/>
      <c r="R784" s="210"/>
      <c r="S784" s="210"/>
      <c r="T784" s="211"/>
      <c r="AT784" s="212" t="s">
        <v>173</v>
      </c>
      <c r="AU784" s="212" t="s">
        <v>87</v>
      </c>
      <c r="AV784" s="13" t="s">
        <v>87</v>
      </c>
      <c r="AW784" s="13" t="s">
        <v>34</v>
      </c>
      <c r="AX784" s="13" t="s">
        <v>77</v>
      </c>
      <c r="AY784" s="212" t="s">
        <v>157</v>
      </c>
    </row>
    <row r="785" spans="1:65" s="14" customFormat="1" ht="10.15">
      <c r="B785" s="213"/>
      <c r="C785" s="214"/>
      <c r="D785" s="203" t="s">
        <v>173</v>
      </c>
      <c r="E785" s="215" t="s">
        <v>1</v>
      </c>
      <c r="F785" s="216" t="s">
        <v>178</v>
      </c>
      <c r="G785" s="214"/>
      <c r="H785" s="217">
        <v>66.180000000000007</v>
      </c>
      <c r="I785" s="218"/>
      <c r="J785" s="214"/>
      <c r="K785" s="214"/>
      <c r="L785" s="219"/>
      <c r="M785" s="220"/>
      <c r="N785" s="221"/>
      <c r="O785" s="221"/>
      <c r="P785" s="221"/>
      <c r="Q785" s="221"/>
      <c r="R785" s="221"/>
      <c r="S785" s="221"/>
      <c r="T785" s="222"/>
      <c r="AT785" s="223" t="s">
        <v>173</v>
      </c>
      <c r="AU785" s="223" t="s">
        <v>87</v>
      </c>
      <c r="AV785" s="14" t="s">
        <v>163</v>
      </c>
      <c r="AW785" s="14" t="s">
        <v>4</v>
      </c>
      <c r="AX785" s="14" t="s">
        <v>85</v>
      </c>
      <c r="AY785" s="223" t="s">
        <v>157</v>
      </c>
    </row>
    <row r="786" spans="1:65" s="2" customFormat="1" ht="24.2" customHeight="1">
      <c r="A786" s="34"/>
      <c r="B786" s="35"/>
      <c r="C786" s="234" t="s">
        <v>1140</v>
      </c>
      <c r="D786" s="234" t="s">
        <v>334</v>
      </c>
      <c r="E786" s="235" t="s">
        <v>1141</v>
      </c>
      <c r="F786" s="236" t="s">
        <v>1142</v>
      </c>
      <c r="G786" s="237" t="s">
        <v>171</v>
      </c>
      <c r="H786" s="238">
        <v>69.489000000000004</v>
      </c>
      <c r="I786" s="239"/>
      <c r="J786" s="240">
        <f>ROUND(I786*H786,2)</f>
        <v>0</v>
      </c>
      <c r="K786" s="241"/>
      <c r="L786" s="242"/>
      <c r="M786" s="243" t="s">
        <v>1</v>
      </c>
      <c r="N786" s="244" t="s">
        <v>42</v>
      </c>
      <c r="O786" s="71"/>
      <c r="P786" s="197">
        <f>O786*H786</f>
        <v>0</v>
      </c>
      <c r="Q786" s="197">
        <v>8.0000000000000002E-3</v>
      </c>
      <c r="R786" s="197">
        <f>Q786*H786</f>
        <v>0.55591200000000007</v>
      </c>
      <c r="S786" s="197">
        <v>0</v>
      </c>
      <c r="T786" s="198">
        <f>S786*H786</f>
        <v>0</v>
      </c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R786" s="199" t="s">
        <v>328</v>
      </c>
      <c r="AT786" s="199" t="s">
        <v>334</v>
      </c>
      <c r="AU786" s="199" t="s">
        <v>87</v>
      </c>
      <c r="AY786" s="17" t="s">
        <v>157</v>
      </c>
      <c r="BE786" s="200">
        <f>IF(N786="základní",J786,0)</f>
        <v>0</v>
      </c>
      <c r="BF786" s="200">
        <f>IF(N786="snížená",J786,0)</f>
        <v>0</v>
      </c>
      <c r="BG786" s="200">
        <f>IF(N786="zákl. přenesená",J786,0)</f>
        <v>0</v>
      </c>
      <c r="BH786" s="200">
        <f>IF(N786="sníž. přenesená",J786,0)</f>
        <v>0</v>
      </c>
      <c r="BI786" s="200">
        <f>IF(N786="nulová",J786,0)</f>
        <v>0</v>
      </c>
      <c r="BJ786" s="17" t="s">
        <v>85</v>
      </c>
      <c r="BK786" s="200">
        <f>ROUND(I786*H786,2)</f>
        <v>0</v>
      </c>
      <c r="BL786" s="17" t="s">
        <v>252</v>
      </c>
      <c r="BM786" s="199" t="s">
        <v>1143</v>
      </c>
    </row>
    <row r="787" spans="1:65" s="13" customFormat="1" ht="10.15">
      <c r="B787" s="201"/>
      <c r="C787" s="202"/>
      <c r="D787" s="203" t="s">
        <v>173</v>
      </c>
      <c r="E787" s="204" t="s">
        <v>1</v>
      </c>
      <c r="F787" s="205" t="s">
        <v>1144</v>
      </c>
      <c r="G787" s="202"/>
      <c r="H787" s="206">
        <v>69.489000000000004</v>
      </c>
      <c r="I787" s="207"/>
      <c r="J787" s="202"/>
      <c r="K787" s="202"/>
      <c r="L787" s="208"/>
      <c r="M787" s="209"/>
      <c r="N787" s="210"/>
      <c r="O787" s="210"/>
      <c r="P787" s="210"/>
      <c r="Q787" s="210"/>
      <c r="R787" s="210"/>
      <c r="S787" s="210"/>
      <c r="T787" s="211"/>
      <c r="AT787" s="212" t="s">
        <v>173</v>
      </c>
      <c r="AU787" s="212" t="s">
        <v>87</v>
      </c>
      <c r="AV787" s="13" t="s">
        <v>87</v>
      </c>
      <c r="AW787" s="13" t="s">
        <v>34</v>
      </c>
      <c r="AX787" s="13" t="s">
        <v>85</v>
      </c>
      <c r="AY787" s="212" t="s">
        <v>157</v>
      </c>
    </row>
    <row r="788" spans="1:65" s="2" customFormat="1" ht="55.5" customHeight="1">
      <c r="A788" s="34"/>
      <c r="B788" s="35"/>
      <c r="C788" s="187" t="s">
        <v>1145</v>
      </c>
      <c r="D788" s="187" t="s">
        <v>159</v>
      </c>
      <c r="E788" s="188" t="s">
        <v>1146</v>
      </c>
      <c r="F788" s="189" t="s">
        <v>1147</v>
      </c>
      <c r="G788" s="190" t="s">
        <v>487</v>
      </c>
      <c r="H788" s="191">
        <v>95.8</v>
      </c>
      <c r="I788" s="192"/>
      <c r="J788" s="193">
        <f>ROUND(I788*H788,2)</f>
        <v>0</v>
      </c>
      <c r="K788" s="194"/>
      <c r="L788" s="39"/>
      <c r="M788" s="195" t="s">
        <v>1</v>
      </c>
      <c r="N788" s="196" t="s">
        <v>42</v>
      </c>
      <c r="O788" s="71"/>
      <c r="P788" s="197">
        <f>O788*H788</f>
        <v>0</v>
      </c>
      <c r="Q788" s="197">
        <v>1.7000000000000001E-4</v>
      </c>
      <c r="R788" s="197">
        <f>Q788*H788</f>
        <v>1.6286000000000002E-2</v>
      </c>
      <c r="S788" s="197">
        <v>0</v>
      </c>
      <c r="T788" s="198">
        <f>S788*H788</f>
        <v>0</v>
      </c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R788" s="199" t="s">
        <v>252</v>
      </c>
      <c r="AT788" s="199" t="s">
        <v>159</v>
      </c>
      <c r="AU788" s="199" t="s">
        <v>87</v>
      </c>
      <c r="AY788" s="17" t="s">
        <v>157</v>
      </c>
      <c r="BE788" s="200">
        <f>IF(N788="základní",J788,0)</f>
        <v>0</v>
      </c>
      <c r="BF788" s="200">
        <f>IF(N788="snížená",J788,0)</f>
        <v>0</v>
      </c>
      <c r="BG788" s="200">
        <f>IF(N788="zákl. přenesená",J788,0)</f>
        <v>0</v>
      </c>
      <c r="BH788" s="200">
        <f>IF(N788="sníž. přenesená",J788,0)</f>
        <v>0</v>
      </c>
      <c r="BI788" s="200">
        <f>IF(N788="nulová",J788,0)</f>
        <v>0</v>
      </c>
      <c r="BJ788" s="17" t="s">
        <v>85</v>
      </c>
      <c r="BK788" s="200">
        <f>ROUND(I788*H788,2)</f>
        <v>0</v>
      </c>
      <c r="BL788" s="17" t="s">
        <v>252</v>
      </c>
      <c r="BM788" s="199" t="s">
        <v>1148</v>
      </c>
    </row>
    <row r="789" spans="1:65" s="15" customFormat="1" ht="10.15">
      <c r="B789" s="224"/>
      <c r="C789" s="225"/>
      <c r="D789" s="203" t="s">
        <v>173</v>
      </c>
      <c r="E789" s="226" t="s">
        <v>1</v>
      </c>
      <c r="F789" s="227" t="s">
        <v>1149</v>
      </c>
      <c r="G789" s="225"/>
      <c r="H789" s="226" t="s">
        <v>1</v>
      </c>
      <c r="I789" s="228"/>
      <c r="J789" s="225"/>
      <c r="K789" s="225"/>
      <c r="L789" s="229"/>
      <c r="M789" s="230"/>
      <c r="N789" s="231"/>
      <c r="O789" s="231"/>
      <c r="P789" s="231"/>
      <c r="Q789" s="231"/>
      <c r="R789" s="231"/>
      <c r="S789" s="231"/>
      <c r="T789" s="232"/>
      <c r="AT789" s="233" t="s">
        <v>173</v>
      </c>
      <c r="AU789" s="233" t="s">
        <v>87</v>
      </c>
      <c r="AV789" s="15" t="s">
        <v>85</v>
      </c>
      <c r="AW789" s="15" t="s">
        <v>34</v>
      </c>
      <c r="AX789" s="15" t="s">
        <v>77</v>
      </c>
      <c r="AY789" s="233" t="s">
        <v>157</v>
      </c>
    </row>
    <row r="790" spans="1:65" s="13" customFormat="1" ht="10.15">
      <c r="B790" s="201"/>
      <c r="C790" s="202"/>
      <c r="D790" s="203" t="s">
        <v>173</v>
      </c>
      <c r="E790" s="204" t="s">
        <v>1</v>
      </c>
      <c r="F790" s="205" t="s">
        <v>1150</v>
      </c>
      <c r="G790" s="202"/>
      <c r="H790" s="206">
        <v>95.8</v>
      </c>
      <c r="I790" s="207"/>
      <c r="J790" s="202"/>
      <c r="K790" s="202"/>
      <c r="L790" s="208"/>
      <c r="M790" s="209"/>
      <c r="N790" s="210"/>
      <c r="O790" s="210"/>
      <c r="P790" s="210"/>
      <c r="Q790" s="210"/>
      <c r="R790" s="210"/>
      <c r="S790" s="210"/>
      <c r="T790" s="211"/>
      <c r="AT790" s="212" t="s">
        <v>173</v>
      </c>
      <c r="AU790" s="212" t="s">
        <v>87</v>
      </c>
      <c r="AV790" s="13" t="s">
        <v>87</v>
      </c>
      <c r="AW790" s="13" t="s">
        <v>34</v>
      </c>
      <c r="AX790" s="13" t="s">
        <v>77</v>
      </c>
      <c r="AY790" s="212" t="s">
        <v>157</v>
      </c>
    </row>
    <row r="791" spans="1:65" s="14" customFormat="1" ht="10.15">
      <c r="B791" s="213"/>
      <c r="C791" s="214"/>
      <c r="D791" s="203" t="s">
        <v>173</v>
      </c>
      <c r="E791" s="215" t="s">
        <v>1</v>
      </c>
      <c r="F791" s="216" t="s">
        <v>178</v>
      </c>
      <c r="G791" s="214"/>
      <c r="H791" s="217">
        <v>95.8</v>
      </c>
      <c r="I791" s="218"/>
      <c r="J791" s="214"/>
      <c r="K791" s="214"/>
      <c r="L791" s="219"/>
      <c r="M791" s="220"/>
      <c r="N791" s="221"/>
      <c r="O791" s="221"/>
      <c r="P791" s="221"/>
      <c r="Q791" s="221"/>
      <c r="R791" s="221"/>
      <c r="S791" s="221"/>
      <c r="T791" s="222"/>
      <c r="AT791" s="223" t="s">
        <v>173</v>
      </c>
      <c r="AU791" s="223" t="s">
        <v>87</v>
      </c>
      <c r="AV791" s="14" t="s">
        <v>163</v>
      </c>
      <c r="AW791" s="14" t="s">
        <v>4</v>
      </c>
      <c r="AX791" s="14" t="s">
        <v>85</v>
      </c>
      <c r="AY791" s="223" t="s">
        <v>157</v>
      </c>
    </row>
    <row r="792" spans="1:65" s="2" customFormat="1" ht="16.5" customHeight="1">
      <c r="A792" s="34"/>
      <c r="B792" s="35"/>
      <c r="C792" s="234" t="s">
        <v>1151</v>
      </c>
      <c r="D792" s="234" t="s">
        <v>334</v>
      </c>
      <c r="E792" s="235" t="s">
        <v>1152</v>
      </c>
      <c r="F792" s="236" t="s">
        <v>1153</v>
      </c>
      <c r="G792" s="237" t="s">
        <v>171</v>
      </c>
      <c r="H792" s="238">
        <v>105.38</v>
      </c>
      <c r="I792" s="239"/>
      <c r="J792" s="240">
        <f>ROUND(I792*H792,2)</f>
        <v>0</v>
      </c>
      <c r="K792" s="241"/>
      <c r="L792" s="242"/>
      <c r="M792" s="243" t="s">
        <v>1</v>
      </c>
      <c r="N792" s="244" t="s">
        <v>42</v>
      </c>
      <c r="O792" s="71"/>
      <c r="P792" s="197">
        <f>O792*H792</f>
        <v>0</v>
      </c>
      <c r="Q792" s="197">
        <v>1.12E-2</v>
      </c>
      <c r="R792" s="197">
        <f>Q792*H792</f>
        <v>1.180256</v>
      </c>
      <c r="S792" s="197">
        <v>0</v>
      </c>
      <c r="T792" s="198">
        <f>S792*H792</f>
        <v>0</v>
      </c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R792" s="199" t="s">
        <v>328</v>
      </c>
      <c r="AT792" s="199" t="s">
        <v>334</v>
      </c>
      <c r="AU792" s="199" t="s">
        <v>87</v>
      </c>
      <c r="AY792" s="17" t="s">
        <v>157</v>
      </c>
      <c r="BE792" s="200">
        <f>IF(N792="základní",J792,0)</f>
        <v>0</v>
      </c>
      <c r="BF792" s="200">
        <f>IF(N792="snížená",J792,0)</f>
        <v>0</v>
      </c>
      <c r="BG792" s="200">
        <f>IF(N792="zákl. přenesená",J792,0)</f>
        <v>0</v>
      </c>
      <c r="BH792" s="200">
        <f>IF(N792="sníž. přenesená",J792,0)</f>
        <v>0</v>
      </c>
      <c r="BI792" s="200">
        <f>IF(N792="nulová",J792,0)</f>
        <v>0</v>
      </c>
      <c r="BJ792" s="17" t="s">
        <v>85</v>
      </c>
      <c r="BK792" s="200">
        <f>ROUND(I792*H792,2)</f>
        <v>0</v>
      </c>
      <c r="BL792" s="17" t="s">
        <v>252</v>
      </c>
      <c r="BM792" s="199" t="s">
        <v>1154</v>
      </c>
    </row>
    <row r="793" spans="1:65" s="13" customFormat="1" ht="10.15">
      <c r="B793" s="201"/>
      <c r="C793" s="202"/>
      <c r="D793" s="203" t="s">
        <v>173</v>
      </c>
      <c r="E793" s="204" t="s">
        <v>1</v>
      </c>
      <c r="F793" s="205" t="s">
        <v>1155</v>
      </c>
      <c r="G793" s="202"/>
      <c r="H793" s="206">
        <v>105.38</v>
      </c>
      <c r="I793" s="207"/>
      <c r="J793" s="202"/>
      <c r="K793" s="202"/>
      <c r="L793" s="208"/>
      <c r="M793" s="209"/>
      <c r="N793" s="210"/>
      <c r="O793" s="210"/>
      <c r="P793" s="210"/>
      <c r="Q793" s="210"/>
      <c r="R793" s="210"/>
      <c r="S793" s="210"/>
      <c r="T793" s="211"/>
      <c r="AT793" s="212" t="s">
        <v>173</v>
      </c>
      <c r="AU793" s="212" t="s">
        <v>87</v>
      </c>
      <c r="AV793" s="13" t="s">
        <v>87</v>
      </c>
      <c r="AW793" s="13" t="s">
        <v>34</v>
      </c>
      <c r="AX793" s="13" t="s">
        <v>85</v>
      </c>
      <c r="AY793" s="212" t="s">
        <v>157</v>
      </c>
    </row>
    <row r="794" spans="1:65" s="2" customFormat="1" ht="76.349999999999994" customHeight="1">
      <c r="A794" s="34"/>
      <c r="B794" s="35"/>
      <c r="C794" s="187" t="s">
        <v>1156</v>
      </c>
      <c r="D794" s="187" t="s">
        <v>159</v>
      </c>
      <c r="E794" s="188" t="s">
        <v>1157</v>
      </c>
      <c r="F794" s="189" t="s">
        <v>1158</v>
      </c>
      <c r="G794" s="190" t="s">
        <v>218</v>
      </c>
      <c r="H794" s="191">
        <v>3.371</v>
      </c>
      <c r="I794" s="192"/>
      <c r="J794" s="193">
        <f>ROUND(I794*H794,2)</f>
        <v>0</v>
      </c>
      <c r="K794" s="194"/>
      <c r="L794" s="39"/>
      <c r="M794" s="195" t="s">
        <v>1</v>
      </c>
      <c r="N794" s="196" t="s">
        <v>42</v>
      </c>
      <c r="O794" s="71"/>
      <c r="P794" s="197">
        <f>O794*H794</f>
        <v>0</v>
      </c>
      <c r="Q794" s="197">
        <v>0</v>
      </c>
      <c r="R794" s="197">
        <f>Q794*H794</f>
        <v>0</v>
      </c>
      <c r="S794" s="197">
        <v>0</v>
      </c>
      <c r="T794" s="198">
        <f>S794*H794</f>
        <v>0</v>
      </c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R794" s="199" t="s">
        <v>252</v>
      </c>
      <c r="AT794" s="199" t="s">
        <v>159</v>
      </c>
      <c r="AU794" s="199" t="s">
        <v>87</v>
      </c>
      <c r="AY794" s="17" t="s">
        <v>157</v>
      </c>
      <c r="BE794" s="200">
        <f>IF(N794="základní",J794,0)</f>
        <v>0</v>
      </c>
      <c r="BF794" s="200">
        <f>IF(N794="snížená",J794,0)</f>
        <v>0</v>
      </c>
      <c r="BG794" s="200">
        <f>IF(N794="zákl. přenesená",J794,0)</f>
        <v>0</v>
      </c>
      <c r="BH794" s="200">
        <f>IF(N794="sníž. přenesená",J794,0)</f>
        <v>0</v>
      </c>
      <c r="BI794" s="200">
        <f>IF(N794="nulová",J794,0)</f>
        <v>0</v>
      </c>
      <c r="BJ794" s="17" t="s">
        <v>85</v>
      </c>
      <c r="BK794" s="200">
        <f>ROUND(I794*H794,2)</f>
        <v>0</v>
      </c>
      <c r="BL794" s="17" t="s">
        <v>252</v>
      </c>
      <c r="BM794" s="199" t="s">
        <v>1159</v>
      </c>
    </row>
    <row r="795" spans="1:65" s="12" customFormat="1" ht="22.8" customHeight="1">
      <c r="B795" s="171"/>
      <c r="C795" s="172"/>
      <c r="D795" s="173" t="s">
        <v>76</v>
      </c>
      <c r="E795" s="185" t="s">
        <v>1160</v>
      </c>
      <c r="F795" s="185" t="s">
        <v>1161</v>
      </c>
      <c r="G795" s="172"/>
      <c r="H795" s="172"/>
      <c r="I795" s="175"/>
      <c r="J795" s="186">
        <f>BK795</f>
        <v>0</v>
      </c>
      <c r="K795" s="172"/>
      <c r="L795" s="177"/>
      <c r="M795" s="178"/>
      <c r="N795" s="179"/>
      <c r="O795" s="179"/>
      <c r="P795" s="180">
        <f>SUM(P796:P809)</f>
        <v>0</v>
      </c>
      <c r="Q795" s="179"/>
      <c r="R795" s="180">
        <f>SUM(R796:R809)</f>
        <v>0.52259200000000006</v>
      </c>
      <c r="S795" s="179"/>
      <c r="T795" s="181">
        <f>SUM(T796:T809)</f>
        <v>0</v>
      </c>
      <c r="AR795" s="182" t="s">
        <v>87</v>
      </c>
      <c r="AT795" s="183" t="s">
        <v>76</v>
      </c>
      <c r="AU795" s="183" t="s">
        <v>85</v>
      </c>
      <c r="AY795" s="182" t="s">
        <v>157</v>
      </c>
      <c r="BK795" s="184">
        <f>SUM(BK796:BK809)</f>
        <v>0</v>
      </c>
    </row>
    <row r="796" spans="1:65" s="2" customFormat="1" ht="24.2" customHeight="1">
      <c r="A796" s="34"/>
      <c r="B796" s="35"/>
      <c r="C796" s="187" t="s">
        <v>1162</v>
      </c>
      <c r="D796" s="187" t="s">
        <v>159</v>
      </c>
      <c r="E796" s="188" t="s">
        <v>1163</v>
      </c>
      <c r="F796" s="189" t="s">
        <v>1164</v>
      </c>
      <c r="G796" s="190" t="s">
        <v>487</v>
      </c>
      <c r="H796" s="191">
        <v>115</v>
      </c>
      <c r="I796" s="192"/>
      <c r="J796" s="193">
        <f>ROUND(I796*H796,2)</f>
        <v>0</v>
      </c>
      <c r="K796" s="194"/>
      <c r="L796" s="39"/>
      <c r="M796" s="195" t="s">
        <v>1</v>
      </c>
      <c r="N796" s="196" t="s">
        <v>42</v>
      </c>
      <c r="O796" s="71"/>
      <c r="P796" s="197">
        <f>O796*H796</f>
        <v>0</v>
      </c>
      <c r="Q796" s="197">
        <v>2.2200000000000002E-3</v>
      </c>
      <c r="R796" s="197">
        <f>Q796*H796</f>
        <v>0.25530000000000003</v>
      </c>
      <c r="S796" s="197">
        <v>0</v>
      </c>
      <c r="T796" s="198">
        <f>S796*H796</f>
        <v>0</v>
      </c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R796" s="199" t="s">
        <v>252</v>
      </c>
      <c r="AT796" s="199" t="s">
        <v>159</v>
      </c>
      <c r="AU796" s="199" t="s">
        <v>87</v>
      </c>
      <c r="AY796" s="17" t="s">
        <v>157</v>
      </c>
      <c r="BE796" s="200">
        <f>IF(N796="základní",J796,0)</f>
        <v>0</v>
      </c>
      <c r="BF796" s="200">
        <f>IF(N796="snížená",J796,0)</f>
        <v>0</v>
      </c>
      <c r="BG796" s="200">
        <f>IF(N796="zákl. přenesená",J796,0)</f>
        <v>0</v>
      </c>
      <c r="BH796" s="200">
        <f>IF(N796="sníž. přenesená",J796,0)</f>
        <v>0</v>
      </c>
      <c r="BI796" s="200">
        <f>IF(N796="nulová",J796,0)</f>
        <v>0</v>
      </c>
      <c r="BJ796" s="17" t="s">
        <v>85</v>
      </c>
      <c r="BK796" s="200">
        <f>ROUND(I796*H796,2)</f>
        <v>0</v>
      </c>
      <c r="BL796" s="17" t="s">
        <v>252</v>
      </c>
      <c r="BM796" s="199" t="s">
        <v>1165</v>
      </c>
    </row>
    <row r="797" spans="1:65" s="2" customFormat="1" ht="37.799999999999997" customHeight="1">
      <c r="A797" s="34"/>
      <c r="B797" s="35"/>
      <c r="C797" s="187" t="s">
        <v>1166</v>
      </c>
      <c r="D797" s="187" t="s">
        <v>159</v>
      </c>
      <c r="E797" s="188" t="s">
        <v>1167</v>
      </c>
      <c r="F797" s="189" t="s">
        <v>1168</v>
      </c>
      <c r="G797" s="190" t="s">
        <v>487</v>
      </c>
      <c r="H797" s="191">
        <v>48.2</v>
      </c>
      <c r="I797" s="192"/>
      <c r="J797" s="193">
        <f>ROUND(I797*H797,2)</f>
        <v>0</v>
      </c>
      <c r="K797" s="194"/>
      <c r="L797" s="39"/>
      <c r="M797" s="195" t="s">
        <v>1</v>
      </c>
      <c r="N797" s="196" t="s">
        <v>42</v>
      </c>
      <c r="O797" s="71"/>
      <c r="P797" s="197">
        <f>O797*H797</f>
        <v>0</v>
      </c>
      <c r="Q797" s="197">
        <v>2.9099999999999998E-3</v>
      </c>
      <c r="R797" s="197">
        <f>Q797*H797</f>
        <v>0.140262</v>
      </c>
      <c r="S797" s="197">
        <v>0</v>
      </c>
      <c r="T797" s="198">
        <f>S797*H797</f>
        <v>0</v>
      </c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R797" s="199" t="s">
        <v>252</v>
      </c>
      <c r="AT797" s="199" t="s">
        <v>159</v>
      </c>
      <c r="AU797" s="199" t="s">
        <v>87</v>
      </c>
      <c r="AY797" s="17" t="s">
        <v>157</v>
      </c>
      <c r="BE797" s="200">
        <f>IF(N797="základní",J797,0)</f>
        <v>0</v>
      </c>
      <c r="BF797" s="200">
        <f>IF(N797="snížená",J797,0)</f>
        <v>0</v>
      </c>
      <c r="BG797" s="200">
        <f>IF(N797="zákl. přenesená",J797,0)</f>
        <v>0</v>
      </c>
      <c r="BH797" s="200">
        <f>IF(N797="sníž. přenesená",J797,0)</f>
        <v>0</v>
      </c>
      <c r="BI797" s="200">
        <f>IF(N797="nulová",J797,0)</f>
        <v>0</v>
      </c>
      <c r="BJ797" s="17" t="s">
        <v>85</v>
      </c>
      <c r="BK797" s="200">
        <f>ROUND(I797*H797,2)</f>
        <v>0</v>
      </c>
      <c r="BL797" s="17" t="s">
        <v>252</v>
      </c>
      <c r="BM797" s="199" t="s">
        <v>1169</v>
      </c>
    </row>
    <row r="798" spans="1:65" s="13" customFormat="1" ht="10.15">
      <c r="B798" s="201"/>
      <c r="C798" s="202"/>
      <c r="D798" s="203" t="s">
        <v>173</v>
      </c>
      <c r="E798" s="204" t="s">
        <v>1</v>
      </c>
      <c r="F798" s="205" t="s">
        <v>1170</v>
      </c>
      <c r="G798" s="202"/>
      <c r="H798" s="206">
        <v>45</v>
      </c>
      <c r="I798" s="207"/>
      <c r="J798" s="202"/>
      <c r="K798" s="202"/>
      <c r="L798" s="208"/>
      <c r="M798" s="209"/>
      <c r="N798" s="210"/>
      <c r="O798" s="210"/>
      <c r="P798" s="210"/>
      <c r="Q798" s="210"/>
      <c r="R798" s="210"/>
      <c r="S798" s="210"/>
      <c r="T798" s="211"/>
      <c r="AT798" s="212" t="s">
        <v>173</v>
      </c>
      <c r="AU798" s="212" t="s">
        <v>87</v>
      </c>
      <c r="AV798" s="13" t="s">
        <v>87</v>
      </c>
      <c r="AW798" s="13" t="s">
        <v>34</v>
      </c>
      <c r="AX798" s="13" t="s">
        <v>77</v>
      </c>
      <c r="AY798" s="212" t="s">
        <v>157</v>
      </c>
    </row>
    <row r="799" spans="1:65" s="13" customFormat="1" ht="10.15">
      <c r="B799" s="201"/>
      <c r="C799" s="202"/>
      <c r="D799" s="203" t="s">
        <v>173</v>
      </c>
      <c r="E799" s="204" t="s">
        <v>1</v>
      </c>
      <c r="F799" s="205" t="s">
        <v>1171</v>
      </c>
      <c r="G799" s="202"/>
      <c r="H799" s="206">
        <v>1</v>
      </c>
      <c r="I799" s="207"/>
      <c r="J799" s="202"/>
      <c r="K799" s="202"/>
      <c r="L799" s="208"/>
      <c r="M799" s="209"/>
      <c r="N799" s="210"/>
      <c r="O799" s="210"/>
      <c r="P799" s="210"/>
      <c r="Q799" s="210"/>
      <c r="R799" s="210"/>
      <c r="S799" s="210"/>
      <c r="T799" s="211"/>
      <c r="AT799" s="212" t="s">
        <v>173</v>
      </c>
      <c r="AU799" s="212" t="s">
        <v>87</v>
      </c>
      <c r="AV799" s="13" t="s">
        <v>87</v>
      </c>
      <c r="AW799" s="13" t="s">
        <v>34</v>
      </c>
      <c r="AX799" s="13" t="s">
        <v>77</v>
      </c>
      <c r="AY799" s="212" t="s">
        <v>157</v>
      </c>
    </row>
    <row r="800" spans="1:65" s="13" customFormat="1" ht="10.15">
      <c r="B800" s="201"/>
      <c r="C800" s="202"/>
      <c r="D800" s="203" t="s">
        <v>173</v>
      </c>
      <c r="E800" s="204" t="s">
        <v>1</v>
      </c>
      <c r="F800" s="205" t="s">
        <v>1172</v>
      </c>
      <c r="G800" s="202"/>
      <c r="H800" s="206">
        <v>2.2000000000000002</v>
      </c>
      <c r="I800" s="207"/>
      <c r="J800" s="202"/>
      <c r="K800" s="202"/>
      <c r="L800" s="208"/>
      <c r="M800" s="209"/>
      <c r="N800" s="210"/>
      <c r="O800" s="210"/>
      <c r="P800" s="210"/>
      <c r="Q800" s="210"/>
      <c r="R800" s="210"/>
      <c r="S800" s="210"/>
      <c r="T800" s="211"/>
      <c r="AT800" s="212" t="s">
        <v>173</v>
      </c>
      <c r="AU800" s="212" t="s">
        <v>87</v>
      </c>
      <c r="AV800" s="13" t="s">
        <v>87</v>
      </c>
      <c r="AW800" s="13" t="s">
        <v>34</v>
      </c>
      <c r="AX800" s="13" t="s">
        <v>77</v>
      </c>
      <c r="AY800" s="212" t="s">
        <v>157</v>
      </c>
    </row>
    <row r="801" spans="1:65" s="14" customFormat="1" ht="10.15">
      <c r="B801" s="213"/>
      <c r="C801" s="214"/>
      <c r="D801" s="203" t="s">
        <v>173</v>
      </c>
      <c r="E801" s="215" t="s">
        <v>1</v>
      </c>
      <c r="F801" s="216" t="s">
        <v>178</v>
      </c>
      <c r="G801" s="214"/>
      <c r="H801" s="217">
        <v>48.2</v>
      </c>
      <c r="I801" s="218"/>
      <c r="J801" s="214"/>
      <c r="K801" s="214"/>
      <c r="L801" s="219"/>
      <c r="M801" s="220"/>
      <c r="N801" s="221"/>
      <c r="O801" s="221"/>
      <c r="P801" s="221"/>
      <c r="Q801" s="221"/>
      <c r="R801" s="221"/>
      <c r="S801" s="221"/>
      <c r="T801" s="222"/>
      <c r="AT801" s="223" t="s">
        <v>173</v>
      </c>
      <c r="AU801" s="223" t="s">
        <v>87</v>
      </c>
      <c r="AV801" s="14" t="s">
        <v>163</v>
      </c>
      <c r="AW801" s="14" t="s">
        <v>4</v>
      </c>
      <c r="AX801" s="14" t="s">
        <v>85</v>
      </c>
      <c r="AY801" s="223" t="s">
        <v>157</v>
      </c>
    </row>
    <row r="802" spans="1:65" s="2" customFormat="1" ht="44.25" customHeight="1">
      <c r="A802" s="34"/>
      <c r="B802" s="35"/>
      <c r="C802" s="187" t="s">
        <v>1173</v>
      </c>
      <c r="D802" s="187" t="s">
        <v>159</v>
      </c>
      <c r="E802" s="188" t="s">
        <v>1174</v>
      </c>
      <c r="F802" s="189" t="s">
        <v>1175</v>
      </c>
      <c r="G802" s="190" t="s">
        <v>487</v>
      </c>
      <c r="H802" s="191">
        <v>9</v>
      </c>
      <c r="I802" s="192"/>
      <c r="J802" s="193">
        <f>ROUND(I802*H802,2)</f>
        <v>0</v>
      </c>
      <c r="K802" s="194"/>
      <c r="L802" s="39"/>
      <c r="M802" s="195" t="s">
        <v>1</v>
      </c>
      <c r="N802" s="196" t="s">
        <v>42</v>
      </c>
      <c r="O802" s="71"/>
      <c r="P802" s="197">
        <f>O802*H802</f>
        <v>0</v>
      </c>
      <c r="Q802" s="197">
        <v>2.9099999999999998E-3</v>
      </c>
      <c r="R802" s="197">
        <f>Q802*H802</f>
        <v>2.6189999999999998E-2</v>
      </c>
      <c r="S802" s="197">
        <v>0</v>
      </c>
      <c r="T802" s="198">
        <f>S802*H802</f>
        <v>0</v>
      </c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R802" s="199" t="s">
        <v>252</v>
      </c>
      <c r="AT802" s="199" t="s">
        <v>159</v>
      </c>
      <c r="AU802" s="199" t="s">
        <v>87</v>
      </c>
      <c r="AY802" s="17" t="s">
        <v>157</v>
      </c>
      <c r="BE802" s="200">
        <f>IF(N802="základní",J802,0)</f>
        <v>0</v>
      </c>
      <c r="BF802" s="200">
        <f>IF(N802="snížená",J802,0)</f>
        <v>0</v>
      </c>
      <c r="BG802" s="200">
        <f>IF(N802="zákl. přenesená",J802,0)</f>
        <v>0</v>
      </c>
      <c r="BH802" s="200">
        <f>IF(N802="sníž. přenesená",J802,0)</f>
        <v>0</v>
      </c>
      <c r="BI802" s="200">
        <f>IF(N802="nulová",J802,0)</f>
        <v>0</v>
      </c>
      <c r="BJ802" s="17" t="s">
        <v>85</v>
      </c>
      <c r="BK802" s="200">
        <f>ROUND(I802*H802,2)</f>
        <v>0</v>
      </c>
      <c r="BL802" s="17" t="s">
        <v>252</v>
      </c>
      <c r="BM802" s="199" t="s">
        <v>1176</v>
      </c>
    </row>
    <row r="803" spans="1:65" s="2" customFormat="1" ht="33" customHeight="1">
      <c r="A803" s="34"/>
      <c r="B803" s="35"/>
      <c r="C803" s="187" t="s">
        <v>1177</v>
      </c>
      <c r="D803" s="187" t="s">
        <v>159</v>
      </c>
      <c r="E803" s="188" t="s">
        <v>1178</v>
      </c>
      <c r="F803" s="189" t="s">
        <v>1179</v>
      </c>
      <c r="G803" s="190" t="s">
        <v>487</v>
      </c>
      <c r="H803" s="191">
        <v>25</v>
      </c>
      <c r="I803" s="192"/>
      <c r="J803" s="193">
        <f>ROUND(I803*H803,2)</f>
        <v>0</v>
      </c>
      <c r="K803" s="194"/>
      <c r="L803" s="39"/>
      <c r="M803" s="195" t="s">
        <v>1</v>
      </c>
      <c r="N803" s="196" t="s">
        <v>42</v>
      </c>
      <c r="O803" s="71"/>
      <c r="P803" s="197">
        <f>O803*H803</f>
        <v>0</v>
      </c>
      <c r="Q803" s="197">
        <v>1.6900000000000001E-3</v>
      </c>
      <c r="R803" s="197">
        <f>Q803*H803</f>
        <v>4.2250000000000003E-2</v>
      </c>
      <c r="S803" s="197">
        <v>0</v>
      </c>
      <c r="T803" s="198">
        <f>S803*H803</f>
        <v>0</v>
      </c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R803" s="199" t="s">
        <v>252</v>
      </c>
      <c r="AT803" s="199" t="s">
        <v>159</v>
      </c>
      <c r="AU803" s="199" t="s">
        <v>87</v>
      </c>
      <c r="AY803" s="17" t="s">
        <v>157</v>
      </c>
      <c r="BE803" s="200">
        <f>IF(N803="základní",J803,0)</f>
        <v>0</v>
      </c>
      <c r="BF803" s="200">
        <f>IF(N803="snížená",J803,0)</f>
        <v>0</v>
      </c>
      <c r="BG803" s="200">
        <f>IF(N803="zákl. přenesená",J803,0)</f>
        <v>0</v>
      </c>
      <c r="BH803" s="200">
        <f>IF(N803="sníž. přenesená",J803,0)</f>
        <v>0</v>
      </c>
      <c r="BI803" s="200">
        <f>IF(N803="nulová",J803,0)</f>
        <v>0</v>
      </c>
      <c r="BJ803" s="17" t="s">
        <v>85</v>
      </c>
      <c r="BK803" s="200">
        <f>ROUND(I803*H803,2)</f>
        <v>0</v>
      </c>
      <c r="BL803" s="17" t="s">
        <v>252</v>
      </c>
      <c r="BM803" s="199" t="s">
        <v>1180</v>
      </c>
    </row>
    <row r="804" spans="1:65" s="13" customFormat="1" ht="10.15">
      <c r="B804" s="201"/>
      <c r="C804" s="202"/>
      <c r="D804" s="203" t="s">
        <v>173</v>
      </c>
      <c r="E804" s="204" t="s">
        <v>1</v>
      </c>
      <c r="F804" s="205" t="s">
        <v>1181</v>
      </c>
      <c r="G804" s="202"/>
      <c r="H804" s="206">
        <v>25</v>
      </c>
      <c r="I804" s="207"/>
      <c r="J804" s="202"/>
      <c r="K804" s="202"/>
      <c r="L804" s="208"/>
      <c r="M804" s="209"/>
      <c r="N804" s="210"/>
      <c r="O804" s="210"/>
      <c r="P804" s="210"/>
      <c r="Q804" s="210"/>
      <c r="R804" s="210"/>
      <c r="S804" s="210"/>
      <c r="T804" s="211"/>
      <c r="AT804" s="212" t="s">
        <v>173</v>
      </c>
      <c r="AU804" s="212" t="s">
        <v>87</v>
      </c>
      <c r="AV804" s="13" t="s">
        <v>87</v>
      </c>
      <c r="AW804" s="13" t="s">
        <v>34</v>
      </c>
      <c r="AX804" s="13" t="s">
        <v>77</v>
      </c>
      <c r="AY804" s="212" t="s">
        <v>157</v>
      </c>
    </row>
    <row r="805" spans="1:65" s="14" customFormat="1" ht="10.15">
      <c r="B805" s="213"/>
      <c r="C805" s="214"/>
      <c r="D805" s="203" t="s">
        <v>173</v>
      </c>
      <c r="E805" s="215" t="s">
        <v>1</v>
      </c>
      <c r="F805" s="216" t="s">
        <v>178</v>
      </c>
      <c r="G805" s="214"/>
      <c r="H805" s="217">
        <v>25</v>
      </c>
      <c r="I805" s="218"/>
      <c r="J805" s="214"/>
      <c r="K805" s="214"/>
      <c r="L805" s="219"/>
      <c r="M805" s="220"/>
      <c r="N805" s="221"/>
      <c r="O805" s="221"/>
      <c r="P805" s="221"/>
      <c r="Q805" s="221"/>
      <c r="R805" s="221"/>
      <c r="S805" s="221"/>
      <c r="T805" s="222"/>
      <c r="AT805" s="223" t="s">
        <v>173</v>
      </c>
      <c r="AU805" s="223" t="s">
        <v>87</v>
      </c>
      <c r="AV805" s="14" t="s">
        <v>163</v>
      </c>
      <c r="AW805" s="14" t="s">
        <v>4</v>
      </c>
      <c r="AX805" s="14" t="s">
        <v>85</v>
      </c>
      <c r="AY805" s="223" t="s">
        <v>157</v>
      </c>
    </row>
    <row r="806" spans="1:65" s="2" customFormat="1" ht="37.799999999999997" customHeight="1">
      <c r="A806" s="34"/>
      <c r="B806" s="35"/>
      <c r="C806" s="187" t="s">
        <v>1182</v>
      </c>
      <c r="D806" s="187" t="s">
        <v>159</v>
      </c>
      <c r="E806" s="188" t="s">
        <v>1183</v>
      </c>
      <c r="F806" s="189" t="s">
        <v>1184</v>
      </c>
      <c r="G806" s="190" t="s">
        <v>487</v>
      </c>
      <c r="H806" s="191">
        <v>27</v>
      </c>
      <c r="I806" s="192"/>
      <c r="J806" s="193">
        <f>ROUND(I806*H806,2)</f>
        <v>0</v>
      </c>
      <c r="K806" s="194"/>
      <c r="L806" s="39"/>
      <c r="M806" s="195" t="s">
        <v>1</v>
      </c>
      <c r="N806" s="196" t="s">
        <v>42</v>
      </c>
      <c r="O806" s="71"/>
      <c r="P806" s="197">
        <f>O806*H806</f>
        <v>0</v>
      </c>
      <c r="Q806" s="197">
        <v>2.1700000000000001E-3</v>
      </c>
      <c r="R806" s="197">
        <f>Q806*H806</f>
        <v>5.8590000000000003E-2</v>
      </c>
      <c r="S806" s="197">
        <v>0</v>
      </c>
      <c r="T806" s="198">
        <f>S806*H806</f>
        <v>0</v>
      </c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R806" s="199" t="s">
        <v>252</v>
      </c>
      <c r="AT806" s="199" t="s">
        <v>159</v>
      </c>
      <c r="AU806" s="199" t="s">
        <v>87</v>
      </c>
      <c r="AY806" s="17" t="s">
        <v>157</v>
      </c>
      <c r="BE806" s="200">
        <f>IF(N806="základní",J806,0)</f>
        <v>0</v>
      </c>
      <c r="BF806" s="200">
        <f>IF(N806="snížená",J806,0)</f>
        <v>0</v>
      </c>
      <c r="BG806" s="200">
        <f>IF(N806="zákl. přenesená",J806,0)</f>
        <v>0</v>
      </c>
      <c r="BH806" s="200">
        <f>IF(N806="sníž. přenesená",J806,0)</f>
        <v>0</v>
      </c>
      <c r="BI806" s="200">
        <f>IF(N806="nulová",J806,0)</f>
        <v>0</v>
      </c>
      <c r="BJ806" s="17" t="s">
        <v>85</v>
      </c>
      <c r="BK806" s="200">
        <f>ROUND(I806*H806,2)</f>
        <v>0</v>
      </c>
      <c r="BL806" s="17" t="s">
        <v>252</v>
      </c>
      <c r="BM806" s="199" t="s">
        <v>1185</v>
      </c>
    </row>
    <row r="807" spans="1:65" s="13" customFormat="1" ht="10.15">
      <c r="B807" s="201"/>
      <c r="C807" s="202"/>
      <c r="D807" s="203" t="s">
        <v>173</v>
      </c>
      <c r="E807" s="204" t="s">
        <v>1</v>
      </c>
      <c r="F807" s="205" t="s">
        <v>1186</v>
      </c>
      <c r="G807" s="202"/>
      <c r="H807" s="206">
        <v>27</v>
      </c>
      <c r="I807" s="207"/>
      <c r="J807" s="202"/>
      <c r="K807" s="202"/>
      <c r="L807" s="208"/>
      <c r="M807" s="209"/>
      <c r="N807" s="210"/>
      <c r="O807" s="210"/>
      <c r="P807" s="210"/>
      <c r="Q807" s="210"/>
      <c r="R807" s="210"/>
      <c r="S807" s="210"/>
      <c r="T807" s="211"/>
      <c r="AT807" s="212" t="s">
        <v>173</v>
      </c>
      <c r="AU807" s="212" t="s">
        <v>87</v>
      </c>
      <c r="AV807" s="13" t="s">
        <v>87</v>
      </c>
      <c r="AW807" s="13" t="s">
        <v>34</v>
      </c>
      <c r="AX807" s="13" t="s">
        <v>77</v>
      </c>
      <c r="AY807" s="212" t="s">
        <v>157</v>
      </c>
    </row>
    <row r="808" spans="1:65" s="14" customFormat="1" ht="10.15">
      <c r="B808" s="213"/>
      <c r="C808" s="214"/>
      <c r="D808" s="203" t="s">
        <v>173</v>
      </c>
      <c r="E808" s="215" t="s">
        <v>1</v>
      </c>
      <c r="F808" s="216" t="s">
        <v>178</v>
      </c>
      <c r="G808" s="214"/>
      <c r="H808" s="217">
        <v>27</v>
      </c>
      <c r="I808" s="218"/>
      <c r="J808" s="214"/>
      <c r="K808" s="214"/>
      <c r="L808" s="219"/>
      <c r="M808" s="220"/>
      <c r="N808" s="221"/>
      <c r="O808" s="221"/>
      <c r="P808" s="221"/>
      <c r="Q808" s="221"/>
      <c r="R808" s="221"/>
      <c r="S808" s="221"/>
      <c r="T808" s="222"/>
      <c r="AT808" s="223" t="s">
        <v>173</v>
      </c>
      <c r="AU808" s="223" t="s">
        <v>87</v>
      </c>
      <c r="AV808" s="14" t="s">
        <v>163</v>
      </c>
      <c r="AW808" s="14" t="s">
        <v>4</v>
      </c>
      <c r="AX808" s="14" t="s">
        <v>85</v>
      </c>
      <c r="AY808" s="223" t="s">
        <v>157</v>
      </c>
    </row>
    <row r="809" spans="1:65" s="2" customFormat="1" ht="49.05" customHeight="1">
      <c r="A809" s="34"/>
      <c r="B809" s="35"/>
      <c r="C809" s="187" t="s">
        <v>1187</v>
      </c>
      <c r="D809" s="187" t="s">
        <v>159</v>
      </c>
      <c r="E809" s="188" t="s">
        <v>1188</v>
      </c>
      <c r="F809" s="189" t="s">
        <v>1189</v>
      </c>
      <c r="G809" s="190" t="s">
        <v>218</v>
      </c>
      <c r="H809" s="191">
        <v>0.52300000000000002</v>
      </c>
      <c r="I809" s="192"/>
      <c r="J809" s="193">
        <f>ROUND(I809*H809,2)</f>
        <v>0</v>
      </c>
      <c r="K809" s="194"/>
      <c r="L809" s="39"/>
      <c r="M809" s="195" t="s">
        <v>1</v>
      </c>
      <c r="N809" s="196" t="s">
        <v>42</v>
      </c>
      <c r="O809" s="71"/>
      <c r="P809" s="197">
        <f>O809*H809</f>
        <v>0</v>
      </c>
      <c r="Q809" s="197">
        <v>0</v>
      </c>
      <c r="R809" s="197">
        <f>Q809*H809</f>
        <v>0</v>
      </c>
      <c r="S809" s="197">
        <v>0</v>
      </c>
      <c r="T809" s="198">
        <f>S809*H809</f>
        <v>0</v>
      </c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R809" s="199" t="s">
        <v>252</v>
      </c>
      <c r="AT809" s="199" t="s">
        <v>159</v>
      </c>
      <c r="AU809" s="199" t="s">
        <v>87</v>
      </c>
      <c r="AY809" s="17" t="s">
        <v>157</v>
      </c>
      <c r="BE809" s="200">
        <f>IF(N809="základní",J809,0)</f>
        <v>0</v>
      </c>
      <c r="BF809" s="200">
        <f>IF(N809="snížená",J809,0)</f>
        <v>0</v>
      </c>
      <c r="BG809" s="200">
        <f>IF(N809="zákl. přenesená",J809,0)</f>
        <v>0</v>
      </c>
      <c r="BH809" s="200">
        <f>IF(N809="sníž. přenesená",J809,0)</f>
        <v>0</v>
      </c>
      <c r="BI809" s="200">
        <f>IF(N809="nulová",J809,0)</f>
        <v>0</v>
      </c>
      <c r="BJ809" s="17" t="s">
        <v>85</v>
      </c>
      <c r="BK809" s="200">
        <f>ROUND(I809*H809,2)</f>
        <v>0</v>
      </c>
      <c r="BL809" s="17" t="s">
        <v>252</v>
      </c>
      <c r="BM809" s="199" t="s">
        <v>1190</v>
      </c>
    </row>
    <row r="810" spans="1:65" s="12" customFormat="1" ht="22.8" customHeight="1">
      <c r="B810" s="171"/>
      <c r="C810" s="172"/>
      <c r="D810" s="173" t="s">
        <v>76</v>
      </c>
      <c r="E810" s="185" t="s">
        <v>1191</v>
      </c>
      <c r="F810" s="185" t="s">
        <v>1192</v>
      </c>
      <c r="G810" s="172"/>
      <c r="H810" s="172"/>
      <c r="I810" s="175"/>
      <c r="J810" s="186">
        <f>BK810</f>
        <v>0</v>
      </c>
      <c r="K810" s="172"/>
      <c r="L810" s="177"/>
      <c r="M810" s="178"/>
      <c r="N810" s="179"/>
      <c r="O810" s="179"/>
      <c r="P810" s="180">
        <f>SUM(P811:P837)</f>
        <v>0</v>
      </c>
      <c r="Q810" s="179"/>
      <c r="R810" s="180">
        <f>SUM(R811:R837)</f>
        <v>3.6673159799999993</v>
      </c>
      <c r="S810" s="179"/>
      <c r="T810" s="181">
        <f>SUM(T811:T837)</f>
        <v>0</v>
      </c>
      <c r="AR810" s="182" t="s">
        <v>87</v>
      </c>
      <c r="AT810" s="183" t="s">
        <v>76</v>
      </c>
      <c r="AU810" s="183" t="s">
        <v>85</v>
      </c>
      <c r="AY810" s="182" t="s">
        <v>157</v>
      </c>
      <c r="BK810" s="184">
        <f>SUM(BK811:BK837)</f>
        <v>0</v>
      </c>
    </row>
    <row r="811" spans="1:65" s="2" customFormat="1" ht="33" customHeight="1">
      <c r="A811" s="34"/>
      <c r="B811" s="35"/>
      <c r="C811" s="187" t="s">
        <v>1193</v>
      </c>
      <c r="D811" s="187" t="s">
        <v>159</v>
      </c>
      <c r="E811" s="188" t="s">
        <v>1194</v>
      </c>
      <c r="F811" s="189" t="s">
        <v>1195</v>
      </c>
      <c r="G811" s="190" t="s">
        <v>171</v>
      </c>
      <c r="H811" s="191">
        <v>208.78</v>
      </c>
      <c r="I811" s="192"/>
      <c r="J811" s="193">
        <f>ROUND(I811*H811,2)</f>
        <v>0</v>
      </c>
      <c r="K811" s="194"/>
      <c r="L811" s="39"/>
      <c r="M811" s="195" t="s">
        <v>1</v>
      </c>
      <c r="N811" s="196" t="s">
        <v>42</v>
      </c>
      <c r="O811" s="71"/>
      <c r="P811" s="197">
        <f>O811*H811</f>
        <v>0</v>
      </c>
      <c r="Q811" s="197">
        <v>0</v>
      </c>
      <c r="R811" s="197">
        <f>Q811*H811</f>
        <v>0</v>
      </c>
      <c r="S811" s="197">
        <v>0</v>
      </c>
      <c r="T811" s="198">
        <f>S811*H811</f>
        <v>0</v>
      </c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R811" s="199" t="s">
        <v>252</v>
      </c>
      <c r="AT811" s="199" t="s">
        <v>159</v>
      </c>
      <c r="AU811" s="199" t="s">
        <v>87</v>
      </c>
      <c r="AY811" s="17" t="s">
        <v>157</v>
      </c>
      <c r="BE811" s="200">
        <f>IF(N811="základní",J811,0)</f>
        <v>0</v>
      </c>
      <c r="BF811" s="200">
        <f>IF(N811="snížená",J811,0)</f>
        <v>0</v>
      </c>
      <c r="BG811" s="200">
        <f>IF(N811="zákl. přenesená",J811,0)</f>
        <v>0</v>
      </c>
      <c r="BH811" s="200">
        <f>IF(N811="sníž. přenesená",J811,0)</f>
        <v>0</v>
      </c>
      <c r="BI811" s="200">
        <f>IF(N811="nulová",J811,0)</f>
        <v>0</v>
      </c>
      <c r="BJ811" s="17" t="s">
        <v>85</v>
      </c>
      <c r="BK811" s="200">
        <f>ROUND(I811*H811,2)</f>
        <v>0</v>
      </c>
      <c r="BL811" s="17" t="s">
        <v>252</v>
      </c>
      <c r="BM811" s="199" t="s">
        <v>1196</v>
      </c>
    </row>
    <row r="812" spans="1:65" s="15" customFormat="1" ht="10.15">
      <c r="B812" s="224"/>
      <c r="C812" s="225"/>
      <c r="D812" s="203" t="s">
        <v>173</v>
      </c>
      <c r="E812" s="226" t="s">
        <v>1</v>
      </c>
      <c r="F812" s="227" t="s">
        <v>1197</v>
      </c>
      <c r="G812" s="225"/>
      <c r="H812" s="226" t="s">
        <v>1</v>
      </c>
      <c r="I812" s="228"/>
      <c r="J812" s="225"/>
      <c r="K812" s="225"/>
      <c r="L812" s="229"/>
      <c r="M812" s="230"/>
      <c r="N812" s="231"/>
      <c r="O812" s="231"/>
      <c r="P812" s="231"/>
      <c r="Q812" s="231"/>
      <c r="R812" s="231"/>
      <c r="S812" s="231"/>
      <c r="T812" s="232"/>
      <c r="AT812" s="233" t="s">
        <v>173</v>
      </c>
      <c r="AU812" s="233" t="s">
        <v>87</v>
      </c>
      <c r="AV812" s="15" t="s">
        <v>85</v>
      </c>
      <c r="AW812" s="15" t="s">
        <v>34</v>
      </c>
      <c r="AX812" s="15" t="s">
        <v>77</v>
      </c>
      <c r="AY812" s="233" t="s">
        <v>157</v>
      </c>
    </row>
    <row r="813" spans="1:65" s="13" customFormat="1" ht="10.15">
      <c r="B813" s="201"/>
      <c r="C813" s="202"/>
      <c r="D813" s="203" t="s">
        <v>173</v>
      </c>
      <c r="E813" s="204" t="s">
        <v>1</v>
      </c>
      <c r="F813" s="205" t="s">
        <v>1198</v>
      </c>
      <c r="G813" s="202"/>
      <c r="H813" s="206">
        <v>68.353999999999999</v>
      </c>
      <c r="I813" s="207"/>
      <c r="J813" s="202"/>
      <c r="K813" s="202"/>
      <c r="L813" s="208"/>
      <c r="M813" s="209"/>
      <c r="N813" s="210"/>
      <c r="O813" s="210"/>
      <c r="P813" s="210"/>
      <c r="Q813" s="210"/>
      <c r="R813" s="210"/>
      <c r="S813" s="210"/>
      <c r="T813" s="211"/>
      <c r="AT813" s="212" t="s">
        <v>173</v>
      </c>
      <c r="AU813" s="212" t="s">
        <v>87</v>
      </c>
      <c r="AV813" s="13" t="s">
        <v>87</v>
      </c>
      <c r="AW813" s="13" t="s">
        <v>34</v>
      </c>
      <c r="AX813" s="13" t="s">
        <v>77</v>
      </c>
      <c r="AY813" s="212" t="s">
        <v>157</v>
      </c>
    </row>
    <row r="814" spans="1:65" s="13" customFormat="1" ht="10.15">
      <c r="B814" s="201"/>
      <c r="C814" s="202"/>
      <c r="D814" s="203" t="s">
        <v>173</v>
      </c>
      <c r="E814" s="204" t="s">
        <v>1</v>
      </c>
      <c r="F814" s="205" t="s">
        <v>1199</v>
      </c>
      <c r="G814" s="202"/>
      <c r="H814" s="206">
        <v>72.072000000000003</v>
      </c>
      <c r="I814" s="207"/>
      <c r="J814" s="202"/>
      <c r="K814" s="202"/>
      <c r="L814" s="208"/>
      <c r="M814" s="209"/>
      <c r="N814" s="210"/>
      <c r="O814" s="210"/>
      <c r="P814" s="210"/>
      <c r="Q814" s="210"/>
      <c r="R814" s="210"/>
      <c r="S814" s="210"/>
      <c r="T814" s="211"/>
      <c r="AT814" s="212" t="s">
        <v>173</v>
      </c>
      <c r="AU814" s="212" t="s">
        <v>87</v>
      </c>
      <c r="AV814" s="13" t="s">
        <v>87</v>
      </c>
      <c r="AW814" s="13" t="s">
        <v>34</v>
      </c>
      <c r="AX814" s="13" t="s">
        <v>77</v>
      </c>
      <c r="AY814" s="212" t="s">
        <v>157</v>
      </c>
    </row>
    <row r="815" spans="1:65" s="13" customFormat="1" ht="10.15">
      <c r="B815" s="201"/>
      <c r="C815" s="202"/>
      <c r="D815" s="203" t="s">
        <v>173</v>
      </c>
      <c r="E815" s="204" t="s">
        <v>1</v>
      </c>
      <c r="F815" s="205" t="s">
        <v>1200</v>
      </c>
      <c r="G815" s="202"/>
      <c r="H815" s="206">
        <v>68.353999999999999</v>
      </c>
      <c r="I815" s="207"/>
      <c r="J815" s="202"/>
      <c r="K815" s="202"/>
      <c r="L815" s="208"/>
      <c r="M815" s="209"/>
      <c r="N815" s="210"/>
      <c r="O815" s="210"/>
      <c r="P815" s="210"/>
      <c r="Q815" s="210"/>
      <c r="R815" s="210"/>
      <c r="S815" s="210"/>
      <c r="T815" s="211"/>
      <c r="AT815" s="212" t="s">
        <v>173</v>
      </c>
      <c r="AU815" s="212" t="s">
        <v>87</v>
      </c>
      <c r="AV815" s="13" t="s">
        <v>87</v>
      </c>
      <c r="AW815" s="13" t="s">
        <v>34</v>
      </c>
      <c r="AX815" s="13" t="s">
        <v>77</v>
      </c>
      <c r="AY815" s="212" t="s">
        <v>157</v>
      </c>
    </row>
    <row r="816" spans="1:65" s="14" customFormat="1" ht="10.15">
      <c r="B816" s="213"/>
      <c r="C816" s="214"/>
      <c r="D816" s="203" t="s">
        <v>173</v>
      </c>
      <c r="E816" s="215" t="s">
        <v>1</v>
      </c>
      <c r="F816" s="216" t="s">
        <v>178</v>
      </c>
      <c r="G816" s="214"/>
      <c r="H816" s="217">
        <v>208.78</v>
      </c>
      <c r="I816" s="218"/>
      <c r="J816" s="214"/>
      <c r="K816" s="214"/>
      <c r="L816" s="219"/>
      <c r="M816" s="220"/>
      <c r="N816" s="221"/>
      <c r="O816" s="221"/>
      <c r="P816" s="221"/>
      <c r="Q816" s="221"/>
      <c r="R816" s="221"/>
      <c r="S816" s="221"/>
      <c r="T816" s="222"/>
      <c r="AT816" s="223" t="s">
        <v>173</v>
      </c>
      <c r="AU816" s="223" t="s">
        <v>87</v>
      </c>
      <c r="AV816" s="14" t="s">
        <v>163</v>
      </c>
      <c r="AW816" s="14" t="s">
        <v>4</v>
      </c>
      <c r="AX816" s="14" t="s">
        <v>85</v>
      </c>
      <c r="AY816" s="223" t="s">
        <v>157</v>
      </c>
    </row>
    <row r="817" spans="1:65" s="2" customFormat="1" ht="24.2" customHeight="1">
      <c r="A817" s="34"/>
      <c r="B817" s="35"/>
      <c r="C817" s="234" t="s">
        <v>1201</v>
      </c>
      <c r="D817" s="234" t="s">
        <v>334</v>
      </c>
      <c r="E817" s="235" t="s">
        <v>1202</v>
      </c>
      <c r="F817" s="236" t="s">
        <v>1203</v>
      </c>
      <c r="G817" s="237" t="s">
        <v>171</v>
      </c>
      <c r="H817" s="238">
        <v>229.65799999999999</v>
      </c>
      <c r="I817" s="239"/>
      <c r="J817" s="240">
        <f>ROUND(I817*H817,2)</f>
        <v>0</v>
      </c>
      <c r="K817" s="241"/>
      <c r="L817" s="242"/>
      <c r="M817" s="243" t="s">
        <v>1</v>
      </c>
      <c r="N817" s="244" t="s">
        <v>42</v>
      </c>
      <c r="O817" s="71"/>
      <c r="P817" s="197">
        <f>O817*H817</f>
        <v>0</v>
      </c>
      <c r="Q817" s="197">
        <v>9.3100000000000006E-3</v>
      </c>
      <c r="R817" s="197">
        <f>Q817*H817</f>
        <v>2.1381159799999998</v>
      </c>
      <c r="S817" s="197">
        <v>0</v>
      </c>
      <c r="T817" s="198">
        <f>S817*H817</f>
        <v>0</v>
      </c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R817" s="199" t="s">
        <v>328</v>
      </c>
      <c r="AT817" s="199" t="s">
        <v>334</v>
      </c>
      <c r="AU817" s="199" t="s">
        <v>87</v>
      </c>
      <c r="AY817" s="17" t="s">
        <v>157</v>
      </c>
      <c r="BE817" s="200">
        <f>IF(N817="základní",J817,0)</f>
        <v>0</v>
      </c>
      <c r="BF817" s="200">
        <f>IF(N817="snížená",J817,0)</f>
        <v>0</v>
      </c>
      <c r="BG817" s="200">
        <f>IF(N817="zákl. přenesená",J817,0)</f>
        <v>0</v>
      </c>
      <c r="BH817" s="200">
        <f>IF(N817="sníž. přenesená",J817,0)</f>
        <v>0</v>
      </c>
      <c r="BI817" s="200">
        <f>IF(N817="nulová",J817,0)</f>
        <v>0</v>
      </c>
      <c r="BJ817" s="17" t="s">
        <v>85</v>
      </c>
      <c r="BK817" s="200">
        <f>ROUND(I817*H817,2)</f>
        <v>0</v>
      </c>
      <c r="BL817" s="17" t="s">
        <v>252</v>
      </c>
      <c r="BM817" s="199" t="s">
        <v>1204</v>
      </c>
    </row>
    <row r="818" spans="1:65" s="13" customFormat="1" ht="10.15">
      <c r="B818" s="201"/>
      <c r="C818" s="202"/>
      <c r="D818" s="203" t="s">
        <v>173</v>
      </c>
      <c r="E818" s="204" t="s">
        <v>1</v>
      </c>
      <c r="F818" s="205" t="s">
        <v>1205</v>
      </c>
      <c r="G818" s="202"/>
      <c r="H818" s="206">
        <v>229.65799999999999</v>
      </c>
      <c r="I818" s="207"/>
      <c r="J818" s="202"/>
      <c r="K818" s="202"/>
      <c r="L818" s="208"/>
      <c r="M818" s="209"/>
      <c r="N818" s="210"/>
      <c r="O818" s="210"/>
      <c r="P818" s="210"/>
      <c r="Q818" s="210"/>
      <c r="R818" s="210"/>
      <c r="S818" s="210"/>
      <c r="T818" s="211"/>
      <c r="AT818" s="212" t="s">
        <v>173</v>
      </c>
      <c r="AU818" s="212" t="s">
        <v>87</v>
      </c>
      <c r="AV818" s="13" t="s">
        <v>87</v>
      </c>
      <c r="AW818" s="13" t="s">
        <v>34</v>
      </c>
      <c r="AX818" s="13" t="s">
        <v>85</v>
      </c>
      <c r="AY818" s="212" t="s">
        <v>157</v>
      </c>
    </row>
    <row r="819" spans="1:65" s="2" customFormat="1" ht="33" customHeight="1">
      <c r="A819" s="34"/>
      <c r="B819" s="35"/>
      <c r="C819" s="187" t="s">
        <v>1206</v>
      </c>
      <c r="D819" s="187" t="s">
        <v>159</v>
      </c>
      <c r="E819" s="188" t="s">
        <v>1207</v>
      </c>
      <c r="F819" s="189" t="s">
        <v>1195</v>
      </c>
      <c r="G819" s="190" t="s">
        <v>171</v>
      </c>
      <c r="H819" s="191">
        <v>11</v>
      </c>
      <c r="I819" s="192"/>
      <c r="J819" s="193">
        <f>ROUND(I819*H819,2)</f>
        <v>0</v>
      </c>
      <c r="K819" s="194"/>
      <c r="L819" s="39"/>
      <c r="M819" s="195" t="s">
        <v>1</v>
      </c>
      <c r="N819" s="196" t="s">
        <v>42</v>
      </c>
      <c r="O819" s="71"/>
      <c r="P819" s="197">
        <f>O819*H819</f>
        <v>0</v>
      </c>
      <c r="Q819" s="197">
        <v>0</v>
      </c>
      <c r="R819" s="197">
        <f>Q819*H819</f>
        <v>0</v>
      </c>
      <c r="S819" s="197">
        <v>0</v>
      </c>
      <c r="T819" s="198">
        <f>S819*H819</f>
        <v>0</v>
      </c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R819" s="199" t="s">
        <v>252</v>
      </c>
      <c r="AT819" s="199" t="s">
        <v>159</v>
      </c>
      <c r="AU819" s="199" t="s">
        <v>87</v>
      </c>
      <c r="AY819" s="17" t="s">
        <v>157</v>
      </c>
      <c r="BE819" s="200">
        <f>IF(N819="základní",J819,0)</f>
        <v>0</v>
      </c>
      <c r="BF819" s="200">
        <f>IF(N819="snížená",J819,0)</f>
        <v>0</v>
      </c>
      <c r="BG819" s="200">
        <f>IF(N819="zákl. přenesená",J819,0)</f>
        <v>0</v>
      </c>
      <c r="BH819" s="200">
        <f>IF(N819="sníž. přenesená",J819,0)</f>
        <v>0</v>
      </c>
      <c r="BI819" s="200">
        <f>IF(N819="nulová",J819,0)</f>
        <v>0</v>
      </c>
      <c r="BJ819" s="17" t="s">
        <v>85</v>
      </c>
      <c r="BK819" s="200">
        <f>ROUND(I819*H819,2)</f>
        <v>0</v>
      </c>
      <c r="BL819" s="17" t="s">
        <v>252</v>
      </c>
      <c r="BM819" s="199" t="s">
        <v>1208</v>
      </c>
    </row>
    <row r="820" spans="1:65" s="2" customFormat="1" ht="16.5" customHeight="1">
      <c r="A820" s="34"/>
      <c r="B820" s="35"/>
      <c r="C820" s="187" t="s">
        <v>1209</v>
      </c>
      <c r="D820" s="187" t="s">
        <v>159</v>
      </c>
      <c r="E820" s="188" t="s">
        <v>1210</v>
      </c>
      <c r="F820" s="189" t="s">
        <v>1211</v>
      </c>
      <c r="G820" s="190" t="s">
        <v>487</v>
      </c>
      <c r="H820" s="191">
        <v>793.36400000000003</v>
      </c>
      <c r="I820" s="192"/>
      <c r="J820" s="193">
        <f>ROUND(I820*H820,2)</f>
        <v>0</v>
      </c>
      <c r="K820" s="194"/>
      <c r="L820" s="39"/>
      <c r="M820" s="195" t="s">
        <v>1</v>
      </c>
      <c r="N820" s="196" t="s">
        <v>42</v>
      </c>
      <c r="O820" s="71"/>
      <c r="P820" s="197">
        <f>O820*H820</f>
        <v>0</v>
      </c>
      <c r="Q820" s="197">
        <v>0</v>
      </c>
      <c r="R820" s="197">
        <f>Q820*H820</f>
        <v>0</v>
      </c>
      <c r="S820" s="197">
        <v>0</v>
      </c>
      <c r="T820" s="198">
        <f>S820*H820</f>
        <v>0</v>
      </c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R820" s="199" t="s">
        <v>252</v>
      </c>
      <c r="AT820" s="199" t="s">
        <v>159</v>
      </c>
      <c r="AU820" s="199" t="s">
        <v>87</v>
      </c>
      <c r="AY820" s="17" t="s">
        <v>157</v>
      </c>
      <c r="BE820" s="200">
        <f>IF(N820="základní",J820,0)</f>
        <v>0</v>
      </c>
      <c r="BF820" s="200">
        <f>IF(N820="snížená",J820,0)</f>
        <v>0</v>
      </c>
      <c r="BG820" s="200">
        <f>IF(N820="zákl. přenesená",J820,0)</f>
        <v>0</v>
      </c>
      <c r="BH820" s="200">
        <f>IF(N820="sníž. přenesená",J820,0)</f>
        <v>0</v>
      </c>
      <c r="BI820" s="200">
        <f>IF(N820="nulová",J820,0)</f>
        <v>0</v>
      </c>
      <c r="BJ820" s="17" t="s">
        <v>85</v>
      </c>
      <c r="BK820" s="200">
        <f>ROUND(I820*H820,2)</f>
        <v>0</v>
      </c>
      <c r="BL820" s="17" t="s">
        <v>252</v>
      </c>
      <c r="BM820" s="199" t="s">
        <v>1212</v>
      </c>
    </row>
    <row r="821" spans="1:65" s="13" customFormat="1" ht="10.15">
      <c r="B821" s="201"/>
      <c r="C821" s="202"/>
      <c r="D821" s="203" t="s">
        <v>173</v>
      </c>
      <c r="E821" s="204" t="s">
        <v>1</v>
      </c>
      <c r="F821" s="205" t="s">
        <v>1213</v>
      </c>
      <c r="G821" s="202"/>
      <c r="H821" s="206">
        <v>793.36400000000003</v>
      </c>
      <c r="I821" s="207"/>
      <c r="J821" s="202"/>
      <c r="K821" s="202"/>
      <c r="L821" s="208"/>
      <c r="M821" s="209"/>
      <c r="N821" s="210"/>
      <c r="O821" s="210"/>
      <c r="P821" s="210"/>
      <c r="Q821" s="210"/>
      <c r="R821" s="210"/>
      <c r="S821" s="210"/>
      <c r="T821" s="211"/>
      <c r="AT821" s="212" t="s">
        <v>173</v>
      </c>
      <c r="AU821" s="212" t="s">
        <v>87</v>
      </c>
      <c r="AV821" s="13" t="s">
        <v>87</v>
      </c>
      <c r="AW821" s="13" t="s">
        <v>34</v>
      </c>
      <c r="AX821" s="13" t="s">
        <v>77</v>
      </c>
      <c r="AY821" s="212" t="s">
        <v>157</v>
      </c>
    </row>
    <row r="822" spans="1:65" s="14" customFormat="1" ht="10.15">
      <c r="B822" s="213"/>
      <c r="C822" s="214"/>
      <c r="D822" s="203" t="s">
        <v>173</v>
      </c>
      <c r="E822" s="215" t="s">
        <v>1</v>
      </c>
      <c r="F822" s="216" t="s">
        <v>178</v>
      </c>
      <c r="G822" s="214"/>
      <c r="H822" s="217">
        <v>793.36400000000003</v>
      </c>
      <c r="I822" s="218"/>
      <c r="J822" s="214"/>
      <c r="K822" s="214"/>
      <c r="L822" s="219"/>
      <c r="M822" s="220"/>
      <c r="N822" s="221"/>
      <c r="O822" s="221"/>
      <c r="P822" s="221"/>
      <c r="Q822" s="221"/>
      <c r="R822" s="221"/>
      <c r="S822" s="221"/>
      <c r="T822" s="222"/>
      <c r="AT822" s="223" t="s">
        <v>173</v>
      </c>
      <c r="AU822" s="223" t="s">
        <v>87</v>
      </c>
      <c r="AV822" s="14" t="s">
        <v>163</v>
      </c>
      <c r="AW822" s="14" t="s">
        <v>4</v>
      </c>
      <c r="AX822" s="14" t="s">
        <v>85</v>
      </c>
      <c r="AY822" s="223" t="s">
        <v>157</v>
      </c>
    </row>
    <row r="823" spans="1:65" s="2" customFormat="1" ht="16.5" customHeight="1">
      <c r="A823" s="34"/>
      <c r="B823" s="35"/>
      <c r="C823" s="234" t="s">
        <v>1214</v>
      </c>
      <c r="D823" s="234" t="s">
        <v>334</v>
      </c>
      <c r="E823" s="235" t="s">
        <v>1215</v>
      </c>
      <c r="F823" s="236" t="s">
        <v>1216</v>
      </c>
      <c r="G823" s="237" t="s">
        <v>181</v>
      </c>
      <c r="H823" s="238">
        <v>2.0939999999999999</v>
      </c>
      <c r="I823" s="239"/>
      <c r="J823" s="240">
        <f>ROUND(I823*H823,2)</f>
        <v>0</v>
      </c>
      <c r="K823" s="241"/>
      <c r="L823" s="242"/>
      <c r="M823" s="243" t="s">
        <v>1</v>
      </c>
      <c r="N823" s="244" t="s">
        <v>42</v>
      </c>
      <c r="O823" s="71"/>
      <c r="P823" s="197">
        <f>O823*H823</f>
        <v>0</v>
      </c>
      <c r="Q823" s="197">
        <v>0.55000000000000004</v>
      </c>
      <c r="R823" s="197">
        <f>Q823*H823</f>
        <v>1.1516999999999999</v>
      </c>
      <c r="S823" s="197">
        <v>0</v>
      </c>
      <c r="T823" s="198">
        <f>S823*H823</f>
        <v>0</v>
      </c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R823" s="199" t="s">
        <v>328</v>
      </c>
      <c r="AT823" s="199" t="s">
        <v>334</v>
      </c>
      <c r="AU823" s="199" t="s">
        <v>87</v>
      </c>
      <c r="AY823" s="17" t="s">
        <v>157</v>
      </c>
      <c r="BE823" s="200">
        <f>IF(N823="základní",J823,0)</f>
        <v>0</v>
      </c>
      <c r="BF823" s="200">
        <f>IF(N823="snížená",J823,0)</f>
        <v>0</v>
      </c>
      <c r="BG823" s="200">
        <f>IF(N823="zákl. přenesená",J823,0)</f>
        <v>0</v>
      </c>
      <c r="BH823" s="200">
        <f>IF(N823="sníž. přenesená",J823,0)</f>
        <v>0</v>
      </c>
      <c r="BI823" s="200">
        <f>IF(N823="nulová",J823,0)</f>
        <v>0</v>
      </c>
      <c r="BJ823" s="17" t="s">
        <v>85</v>
      </c>
      <c r="BK823" s="200">
        <f>ROUND(I823*H823,2)</f>
        <v>0</v>
      </c>
      <c r="BL823" s="17" t="s">
        <v>252</v>
      </c>
      <c r="BM823" s="199" t="s">
        <v>1217</v>
      </c>
    </row>
    <row r="824" spans="1:65" s="13" customFormat="1" ht="10.15">
      <c r="B824" s="201"/>
      <c r="C824" s="202"/>
      <c r="D824" s="203" t="s">
        <v>173</v>
      </c>
      <c r="E824" s="204" t="s">
        <v>1</v>
      </c>
      <c r="F824" s="205" t="s">
        <v>1218</v>
      </c>
      <c r="G824" s="202"/>
      <c r="H824" s="206">
        <v>2.0939999999999999</v>
      </c>
      <c r="I824" s="207"/>
      <c r="J824" s="202"/>
      <c r="K824" s="202"/>
      <c r="L824" s="208"/>
      <c r="M824" s="209"/>
      <c r="N824" s="210"/>
      <c r="O824" s="210"/>
      <c r="P824" s="210"/>
      <c r="Q824" s="210"/>
      <c r="R824" s="210"/>
      <c r="S824" s="210"/>
      <c r="T824" s="211"/>
      <c r="AT824" s="212" t="s">
        <v>173</v>
      </c>
      <c r="AU824" s="212" t="s">
        <v>87</v>
      </c>
      <c r="AV824" s="13" t="s">
        <v>87</v>
      </c>
      <c r="AW824" s="13" t="s">
        <v>34</v>
      </c>
      <c r="AX824" s="13" t="s">
        <v>85</v>
      </c>
      <c r="AY824" s="212" t="s">
        <v>157</v>
      </c>
    </row>
    <row r="825" spans="1:65" s="2" customFormat="1" ht="37.799999999999997" customHeight="1">
      <c r="A825" s="34"/>
      <c r="B825" s="35"/>
      <c r="C825" s="187" t="s">
        <v>1219</v>
      </c>
      <c r="D825" s="187" t="s">
        <v>159</v>
      </c>
      <c r="E825" s="188" t="s">
        <v>1220</v>
      </c>
      <c r="F825" s="189" t="s">
        <v>1221</v>
      </c>
      <c r="G825" s="190" t="s">
        <v>162</v>
      </c>
      <c r="H825" s="191">
        <v>7</v>
      </c>
      <c r="I825" s="192"/>
      <c r="J825" s="193">
        <f t="shared" ref="J825:J837" si="20">ROUND(I825*H825,2)</f>
        <v>0</v>
      </c>
      <c r="K825" s="194"/>
      <c r="L825" s="39"/>
      <c r="M825" s="195" t="s">
        <v>1</v>
      </c>
      <c r="N825" s="196" t="s">
        <v>42</v>
      </c>
      <c r="O825" s="71"/>
      <c r="P825" s="197">
        <f t="shared" ref="P825:P837" si="21">O825*H825</f>
        <v>0</v>
      </c>
      <c r="Q825" s="197">
        <v>0</v>
      </c>
      <c r="R825" s="197">
        <f t="shared" ref="R825:R837" si="22">Q825*H825</f>
        <v>0</v>
      </c>
      <c r="S825" s="197">
        <v>0</v>
      </c>
      <c r="T825" s="198">
        <f t="shared" ref="T825:T837" si="23">S825*H825</f>
        <v>0</v>
      </c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R825" s="199" t="s">
        <v>252</v>
      </c>
      <c r="AT825" s="199" t="s">
        <v>159</v>
      </c>
      <c r="AU825" s="199" t="s">
        <v>87</v>
      </c>
      <c r="AY825" s="17" t="s">
        <v>157</v>
      </c>
      <c r="BE825" s="200">
        <f t="shared" ref="BE825:BE837" si="24">IF(N825="základní",J825,0)</f>
        <v>0</v>
      </c>
      <c r="BF825" s="200">
        <f t="shared" ref="BF825:BF837" si="25">IF(N825="snížená",J825,0)</f>
        <v>0</v>
      </c>
      <c r="BG825" s="200">
        <f t="shared" ref="BG825:BG837" si="26">IF(N825="zákl. přenesená",J825,0)</f>
        <v>0</v>
      </c>
      <c r="BH825" s="200">
        <f t="shared" ref="BH825:BH837" si="27">IF(N825="sníž. přenesená",J825,0)</f>
        <v>0</v>
      </c>
      <c r="BI825" s="200">
        <f t="shared" ref="BI825:BI837" si="28">IF(N825="nulová",J825,0)</f>
        <v>0</v>
      </c>
      <c r="BJ825" s="17" t="s">
        <v>85</v>
      </c>
      <c r="BK825" s="200">
        <f t="shared" ref="BK825:BK837" si="29">ROUND(I825*H825,2)</f>
        <v>0</v>
      </c>
      <c r="BL825" s="17" t="s">
        <v>252</v>
      </c>
      <c r="BM825" s="199" t="s">
        <v>1222</v>
      </c>
    </row>
    <row r="826" spans="1:65" s="2" customFormat="1" ht="24.2" customHeight="1">
      <c r="A826" s="34"/>
      <c r="B826" s="35"/>
      <c r="C826" s="234" t="s">
        <v>1223</v>
      </c>
      <c r="D826" s="234" t="s">
        <v>334</v>
      </c>
      <c r="E826" s="235" t="s">
        <v>1224</v>
      </c>
      <c r="F826" s="236" t="s">
        <v>1225</v>
      </c>
      <c r="G826" s="237" t="s">
        <v>162</v>
      </c>
      <c r="H826" s="238">
        <v>2</v>
      </c>
      <c r="I826" s="239"/>
      <c r="J826" s="240">
        <f t="shared" si="20"/>
        <v>0</v>
      </c>
      <c r="K826" s="241"/>
      <c r="L826" s="242"/>
      <c r="M826" s="243" t="s">
        <v>1</v>
      </c>
      <c r="N826" s="244" t="s">
        <v>42</v>
      </c>
      <c r="O826" s="71"/>
      <c r="P826" s="197">
        <f t="shared" si="21"/>
        <v>0</v>
      </c>
      <c r="Q826" s="197">
        <v>1.6E-2</v>
      </c>
      <c r="R826" s="197">
        <f t="shared" si="22"/>
        <v>3.2000000000000001E-2</v>
      </c>
      <c r="S826" s="197">
        <v>0</v>
      </c>
      <c r="T826" s="198">
        <f t="shared" si="23"/>
        <v>0</v>
      </c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R826" s="199" t="s">
        <v>328</v>
      </c>
      <c r="AT826" s="199" t="s">
        <v>334</v>
      </c>
      <c r="AU826" s="199" t="s">
        <v>87</v>
      </c>
      <c r="AY826" s="17" t="s">
        <v>157</v>
      </c>
      <c r="BE826" s="200">
        <f t="shared" si="24"/>
        <v>0</v>
      </c>
      <c r="BF826" s="200">
        <f t="shared" si="25"/>
        <v>0</v>
      </c>
      <c r="BG826" s="200">
        <f t="shared" si="26"/>
        <v>0</v>
      </c>
      <c r="BH826" s="200">
        <f t="shared" si="27"/>
        <v>0</v>
      </c>
      <c r="BI826" s="200">
        <f t="shared" si="28"/>
        <v>0</v>
      </c>
      <c r="BJ826" s="17" t="s">
        <v>85</v>
      </c>
      <c r="BK826" s="200">
        <f t="shared" si="29"/>
        <v>0</v>
      </c>
      <c r="BL826" s="17" t="s">
        <v>252</v>
      </c>
      <c r="BM826" s="199" t="s">
        <v>1226</v>
      </c>
    </row>
    <row r="827" spans="1:65" s="2" customFormat="1" ht="24.2" customHeight="1">
      <c r="A827" s="34"/>
      <c r="B827" s="35"/>
      <c r="C827" s="234" t="s">
        <v>1227</v>
      </c>
      <c r="D827" s="234" t="s">
        <v>334</v>
      </c>
      <c r="E827" s="235" t="s">
        <v>1228</v>
      </c>
      <c r="F827" s="236" t="s">
        <v>1229</v>
      </c>
      <c r="G827" s="237" t="s">
        <v>162</v>
      </c>
      <c r="H827" s="238">
        <v>4</v>
      </c>
      <c r="I827" s="239"/>
      <c r="J827" s="240">
        <f t="shared" si="20"/>
        <v>0</v>
      </c>
      <c r="K827" s="241"/>
      <c r="L827" s="242"/>
      <c r="M827" s="243" t="s">
        <v>1</v>
      </c>
      <c r="N827" s="244" t="s">
        <v>42</v>
      </c>
      <c r="O827" s="71"/>
      <c r="P827" s="197">
        <f t="shared" si="21"/>
        <v>0</v>
      </c>
      <c r="Q827" s="197">
        <v>1.4500000000000001E-2</v>
      </c>
      <c r="R827" s="197">
        <f t="shared" si="22"/>
        <v>5.8000000000000003E-2</v>
      </c>
      <c r="S827" s="197">
        <v>0</v>
      </c>
      <c r="T827" s="198">
        <f t="shared" si="23"/>
        <v>0</v>
      </c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R827" s="199" t="s">
        <v>328</v>
      </c>
      <c r="AT827" s="199" t="s">
        <v>334</v>
      </c>
      <c r="AU827" s="199" t="s">
        <v>87</v>
      </c>
      <c r="AY827" s="17" t="s">
        <v>157</v>
      </c>
      <c r="BE827" s="200">
        <f t="shared" si="24"/>
        <v>0</v>
      </c>
      <c r="BF827" s="200">
        <f t="shared" si="25"/>
        <v>0</v>
      </c>
      <c r="BG827" s="200">
        <f t="shared" si="26"/>
        <v>0</v>
      </c>
      <c r="BH827" s="200">
        <f t="shared" si="27"/>
        <v>0</v>
      </c>
      <c r="BI827" s="200">
        <f t="shared" si="28"/>
        <v>0</v>
      </c>
      <c r="BJ827" s="17" t="s">
        <v>85</v>
      </c>
      <c r="BK827" s="200">
        <f t="shared" si="29"/>
        <v>0</v>
      </c>
      <c r="BL827" s="17" t="s">
        <v>252</v>
      </c>
      <c r="BM827" s="199" t="s">
        <v>1230</v>
      </c>
    </row>
    <row r="828" spans="1:65" s="2" customFormat="1" ht="24.2" customHeight="1">
      <c r="A828" s="34"/>
      <c r="B828" s="35"/>
      <c r="C828" s="234" t="s">
        <v>1231</v>
      </c>
      <c r="D828" s="234" t="s">
        <v>334</v>
      </c>
      <c r="E828" s="235" t="s">
        <v>1232</v>
      </c>
      <c r="F828" s="236" t="s">
        <v>1229</v>
      </c>
      <c r="G828" s="237" t="s">
        <v>162</v>
      </c>
      <c r="H828" s="238">
        <v>1</v>
      </c>
      <c r="I828" s="239"/>
      <c r="J828" s="240">
        <f t="shared" si="20"/>
        <v>0</v>
      </c>
      <c r="K828" s="241"/>
      <c r="L828" s="242"/>
      <c r="M828" s="243" t="s">
        <v>1</v>
      </c>
      <c r="N828" s="244" t="s">
        <v>42</v>
      </c>
      <c r="O828" s="71"/>
      <c r="P828" s="197">
        <f t="shared" si="21"/>
        <v>0</v>
      </c>
      <c r="Q828" s="197">
        <v>1.4500000000000001E-2</v>
      </c>
      <c r="R828" s="197">
        <f t="shared" si="22"/>
        <v>1.4500000000000001E-2</v>
      </c>
      <c r="S828" s="197">
        <v>0</v>
      </c>
      <c r="T828" s="198">
        <f t="shared" si="23"/>
        <v>0</v>
      </c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R828" s="199" t="s">
        <v>328</v>
      </c>
      <c r="AT828" s="199" t="s">
        <v>334</v>
      </c>
      <c r="AU828" s="199" t="s">
        <v>87</v>
      </c>
      <c r="AY828" s="17" t="s">
        <v>157</v>
      </c>
      <c r="BE828" s="200">
        <f t="shared" si="24"/>
        <v>0</v>
      </c>
      <c r="BF828" s="200">
        <f t="shared" si="25"/>
        <v>0</v>
      </c>
      <c r="BG828" s="200">
        <f t="shared" si="26"/>
        <v>0</v>
      </c>
      <c r="BH828" s="200">
        <f t="shared" si="27"/>
        <v>0</v>
      </c>
      <c r="BI828" s="200">
        <f t="shared" si="28"/>
        <v>0</v>
      </c>
      <c r="BJ828" s="17" t="s">
        <v>85</v>
      </c>
      <c r="BK828" s="200">
        <f t="shared" si="29"/>
        <v>0</v>
      </c>
      <c r="BL828" s="17" t="s">
        <v>252</v>
      </c>
      <c r="BM828" s="199" t="s">
        <v>1233</v>
      </c>
    </row>
    <row r="829" spans="1:65" s="2" customFormat="1" ht="37.799999999999997" customHeight="1">
      <c r="A829" s="34"/>
      <c r="B829" s="35"/>
      <c r="C829" s="187" t="s">
        <v>1234</v>
      </c>
      <c r="D829" s="187" t="s">
        <v>159</v>
      </c>
      <c r="E829" s="188" t="s">
        <v>1235</v>
      </c>
      <c r="F829" s="189" t="s">
        <v>1236</v>
      </c>
      <c r="G829" s="190" t="s">
        <v>162</v>
      </c>
      <c r="H829" s="191">
        <v>7</v>
      </c>
      <c r="I829" s="192"/>
      <c r="J829" s="193">
        <f t="shared" si="20"/>
        <v>0</v>
      </c>
      <c r="K829" s="194"/>
      <c r="L829" s="39"/>
      <c r="M829" s="195" t="s">
        <v>1</v>
      </c>
      <c r="N829" s="196" t="s">
        <v>42</v>
      </c>
      <c r="O829" s="71"/>
      <c r="P829" s="197">
        <f t="shared" si="21"/>
        <v>0</v>
      </c>
      <c r="Q829" s="197">
        <v>0</v>
      </c>
      <c r="R829" s="197">
        <f t="shared" si="22"/>
        <v>0</v>
      </c>
      <c r="S829" s="197">
        <v>0</v>
      </c>
      <c r="T829" s="198">
        <f t="shared" si="23"/>
        <v>0</v>
      </c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R829" s="199" t="s">
        <v>252</v>
      </c>
      <c r="AT829" s="199" t="s">
        <v>159</v>
      </c>
      <c r="AU829" s="199" t="s">
        <v>87</v>
      </c>
      <c r="AY829" s="17" t="s">
        <v>157</v>
      </c>
      <c r="BE829" s="200">
        <f t="shared" si="24"/>
        <v>0</v>
      </c>
      <c r="BF829" s="200">
        <f t="shared" si="25"/>
        <v>0</v>
      </c>
      <c r="BG829" s="200">
        <f t="shared" si="26"/>
        <v>0</v>
      </c>
      <c r="BH829" s="200">
        <f t="shared" si="27"/>
        <v>0</v>
      </c>
      <c r="BI829" s="200">
        <f t="shared" si="28"/>
        <v>0</v>
      </c>
      <c r="BJ829" s="17" t="s">
        <v>85</v>
      </c>
      <c r="BK829" s="200">
        <f t="shared" si="29"/>
        <v>0</v>
      </c>
      <c r="BL829" s="17" t="s">
        <v>252</v>
      </c>
      <c r="BM829" s="199" t="s">
        <v>1237</v>
      </c>
    </row>
    <row r="830" spans="1:65" s="2" customFormat="1" ht="24.2" customHeight="1">
      <c r="A830" s="34"/>
      <c r="B830" s="35"/>
      <c r="C830" s="234" t="s">
        <v>1238</v>
      </c>
      <c r="D830" s="234" t="s">
        <v>334</v>
      </c>
      <c r="E830" s="235" t="s">
        <v>1239</v>
      </c>
      <c r="F830" s="236" t="s">
        <v>1240</v>
      </c>
      <c r="G830" s="237" t="s">
        <v>162</v>
      </c>
      <c r="H830" s="238">
        <v>4</v>
      </c>
      <c r="I830" s="239"/>
      <c r="J830" s="240">
        <f t="shared" si="20"/>
        <v>0</v>
      </c>
      <c r="K830" s="241"/>
      <c r="L830" s="242"/>
      <c r="M830" s="243" t="s">
        <v>1</v>
      </c>
      <c r="N830" s="244" t="s">
        <v>42</v>
      </c>
      <c r="O830" s="71"/>
      <c r="P830" s="197">
        <f t="shared" si="21"/>
        <v>0</v>
      </c>
      <c r="Q830" s="197">
        <v>1.7000000000000001E-2</v>
      </c>
      <c r="R830" s="197">
        <f t="shared" si="22"/>
        <v>6.8000000000000005E-2</v>
      </c>
      <c r="S830" s="197">
        <v>0</v>
      </c>
      <c r="T830" s="198">
        <f t="shared" si="23"/>
        <v>0</v>
      </c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R830" s="199" t="s">
        <v>328</v>
      </c>
      <c r="AT830" s="199" t="s">
        <v>334</v>
      </c>
      <c r="AU830" s="199" t="s">
        <v>87</v>
      </c>
      <c r="AY830" s="17" t="s">
        <v>157</v>
      </c>
      <c r="BE830" s="200">
        <f t="shared" si="24"/>
        <v>0</v>
      </c>
      <c r="BF830" s="200">
        <f t="shared" si="25"/>
        <v>0</v>
      </c>
      <c r="BG830" s="200">
        <f t="shared" si="26"/>
        <v>0</v>
      </c>
      <c r="BH830" s="200">
        <f t="shared" si="27"/>
        <v>0</v>
      </c>
      <c r="BI830" s="200">
        <f t="shared" si="28"/>
        <v>0</v>
      </c>
      <c r="BJ830" s="17" t="s">
        <v>85</v>
      </c>
      <c r="BK830" s="200">
        <f t="shared" si="29"/>
        <v>0</v>
      </c>
      <c r="BL830" s="17" t="s">
        <v>252</v>
      </c>
      <c r="BM830" s="199" t="s">
        <v>1241</v>
      </c>
    </row>
    <row r="831" spans="1:65" s="2" customFormat="1" ht="24.2" customHeight="1">
      <c r="A831" s="34"/>
      <c r="B831" s="35"/>
      <c r="C831" s="234" t="s">
        <v>1242</v>
      </c>
      <c r="D831" s="234" t="s">
        <v>334</v>
      </c>
      <c r="E831" s="235" t="s">
        <v>1243</v>
      </c>
      <c r="F831" s="236" t="s">
        <v>1240</v>
      </c>
      <c r="G831" s="237" t="s">
        <v>162</v>
      </c>
      <c r="H831" s="238">
        <v>1</v>
      </c>
      <c r="I831" s="239"/>
      <c r="J831" s="240">
        <f t="shared" si="20"/>
        <v>0</v>
      </c>
      <c r="K831" s="241"/>
      <c r="L831" s="242"/>
      <c r="M831" s="243" t="s">
        <v>1</v>
      </c>
      <c r="N831" s="244" t="s">
        <v>42</v>
      </c>
      <c r="O831" s="71"/>
      <c r="P831" s="197">
        <f t="shared" si="21"/>
        <v>0</v>
      </c>
      <c r="Q831" s="197">
        <v>1.7000000000000001E-2</v>
      </c>
      <c r="R831" s="197">
        <f t="shared" si="22"/>
        <v>1.7000000000000001E-2</v>
      </c>
      <c r="S831" s="197">
        <v>0</v>
      </c>
      <c r="T831" s="198">
        <f t="shared" si="23"/>
        <v>0</v>
      </c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R831" s="199" t="s">
        <v>328</v>
      </c>
      <c r="AT831" s="199" t="s">
        <v>334</v>
      </c>
      <c r="AU831" s="199" t="s">
        <v>87</v>
      </c>
      <c r="AY831" s="17" t="s">
        <v>157</v>
      </c>
      <c r="BE831" s="200">
        <f t="shared" si="24"/>
        <v>0</v>
      </c>
      <c r="BF831" s="200">
        <f t="shared" si="25"/>
        <v>0</v>
      </c>
      <c r="BG831" s="200">
        <f t="shared" si="26"/>
        <v>0</v>
      </c>
      <c r="BH831" s="200">
        <f t="shared" si="27"/>
        <v>0</v>
      </c>
      <c r="BI831" s="200">
        <f t="shared" si="28"/>
        <v>0</v>
      </c>
      <c r="BJ831" s="17" t="s">
        <v>85</v>
      </c>
      <c r="BK831" s="200">
        <f t="shared" si="29"/>
        <v>0</v>
      </c>
      <c r="BL831" s="17" t="s">
        <v>252</v>
      </c>
      <c r="BM831" s="199" t="s">
        <v>1244</v>
      </c>
    </row>
    <row r="832" spans="1:65" s="2" customFormat="1" ht="24.2" customHeight="1">
      <c r="A832" s="34"/>
      <c r="B832" s="35"/>
      <c r="C832" s="234" t="s">
        <v>1245</v>
      </c>
      <c r="D832" s="234" t="s">
        <v>334</v>
      </c>
      <c r="E832" s="235" t="s">
        <v>1246</v>
      </c>
      <c r="F832" s="236" t="s">
        <v>1240</v>
      </c>
      <c r="G832" s="237" t="s">
        <v>162</v>
      </c>
      <c r="H832" s="238">
        <v>2</v>
      </c>
      <c r="I832" s="239"/>
      <c r="J832" s="240">
        <f t="shared" si="20"/>
        <v>0</v>
      </c>
      <c r="K832" s="241"/>
      <c r="L832" s="242"/>
      <c r="M832" s="243" t="s">
        <v>1</v>
      </c>
      <c r="N832" s="244" t="s">
        <v>42</v>
      </c>
      <c r="O832" s="71"/>
      <c r="P832" s="197">
        <f t="shared" si="21"/>
        <v>0</v>
      </c>
      <c r="Q832" s="197">
        <v>1.7000000000000001E-2</v>
      </c>
      <c r="R832" s="197">
        <f t="shared" si="22"/>
        <v>3.4000000000000002E-2</v>
      </c>
      <c r="S832" s="197">
        <v>0</v>
      </c>
      <c r="T832" s="198">
        <f t="shared" si="23"/>
        <v>0</v>
      </c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R832" s="199" t="s">
        <v>328</v>
      </c>
      <c r="AT832" s="199" t="s">
        <v>334</v>
      </c>
      <c r="AU832" s="199" t="s">
        <v>87</v>
      </c>
      <c r="AY832" s="17" t="s">
        <v>157</v>
      </c>
      <c r="BE832" s="200">
        <f t="shared" si="24"/>
        <v>0</v>
      </c>
      <c r="BF832" s="200">
        <f t="shared" si="25"/>
        <v>0</v>
      </c>
      <c r="BG832" s="200">
        <f t="shared" si="26"/>
        <v>0</v>
      </c>
      <c r="BH832" s="200">
        <f t="shared" si="27"/>
        <v>0</v>
      </c>
      <c r="BI832" s="200">
        <f t="shared" si="28"/>
        <v>0</v>
      </c>
      <c r="BJ832" s="17" t="s">
        <v>85</v>
      </c>
      <c r="BK832" s="200">
        <f t="shared" si="29"/>
        <v>0</v>
      </c>
      <c r="BL832" s="17" t="s">
        <v>252</v>
      </c>
      <c r="BM832" s="199" t="s">
        <v>1247</v>
      </c>
    </row>
    <row r="833" spans="1:65" s="2" customFormat="1" ht="37.799999999999997" customHeight="1">
      <c r="A833" s="34"/>
      <c r="B833" s="35"/>
      <c r="C833" s="187" t="s">
        <v>1248</v>
      </c>
      <c r="D833" s="187" t="s">
        <v>159</v>
      </c>
      <c r="E833" s="188" t="s">
        <v>1249</v>
      </c>
      <c r="F833" s="189" t="s">
        <v>1250</v>
      </c>
      <c r="G833" s="190" t="s">
        <v>162</v>
      </c>
      <c r="H833" s="191">
        <v>1</v>
      </c>
      <c r="I833" s="192"/>
      <c r="J833" s="193">
        <f t="shared" si="20"/>
        <v>0</v>
      </c>
      <c r="K833" s="194"/>
      <c r="L833" s="39"/>
      <c r="M833" s="195" t="s">
        <v>1</v>
      </c>
      <c r="N833" s="196" t="s">
        <v>42</v>
      </c>
      <c r="O833" s="71"/>
      <c r="P833" s="197">
        <f t="shared" si="21"/>
        <v>0</v>
      </c>
      <c r="Q833" s="197">
        <v>0</v>
      </c>
      <c r="R833" s="197">
        <f t="shared" si="22"/>
        <v>0</v>
      </c>
      <c r="S833" s="197">
        <v>0</v>
      </c>
      <c r="T833" s="198">
        <f t="shared" si="23"/>
        <v>0</v>
      </c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R833" s="199" t="s">
        <v>252</v>
      </c>
      <c r="AT833" s="199" t="s">
        <v>159</v>
      </c>
      <c r="AU833" s="199" t="s">
        <v>87</v>
      </c>
      <c r="AY833" s="17" t="s">
        <v>157</v>
      </c>
      <c r="BE833" s="200">
        <f t="shared" si="24"/>
        <v>0</v>
      </c>
      <c r="BF833" s="200">
        <f t="shared" si="25"/>
        <v>0</v>
      </c>
      <c r="BG833" s="200">
        <f t="shared" si="26"/>
        <v>0</v>
      </c>
      <c r="BH833" s="200">
        <f t="shared" si="27"/>
        <v>0</v>
      </c>
      <c r="BI833" s="200">
        <f t="shared" si="28"/>
        <v>0</v>
      </c>
      <c r="BJ833" s="17" t="s">
        <v>85</v>
      </c>
      <c r="BK833" s="200">
        <f t="shared" si="29"/>
        <v>0</v>
      </c>
      <c r="BL833" s="17" t="s">
        <v>252</v>
      </c>
      <c r="BM833" s="199" t="s">
        <v>1251</v>
      </c>
    </row>
    <row r="834" spans="1:65" s="2" customFormat="1" ht="24.2" customHeight="1">
      <c r="A834" s="34"/>
      <c r="B834" s="35"/>
      <c r="C834" s="234" t="s">
        <v>1252</v>
      </c>
      <c r="D834" s="234" t="s">
        <v>334</v>
      </c>
      <c r="E834" s="235" t="s">
        <v>1253</v>
      </c>
      <c r="F834" s="236" t="s">
        <v>1254</v>
      </c>
      <c r="G834" s="237" t="s">
        <v>162</v>
      </c>
      <c r="H834" s="238">
        <v>1</v>
      </c>
      <c r="I834" s="239"/>
      <c r="J834" s="240">
        <f t="shared" si="20"/>
        <v>0</v>
      </c>
      <c r="K834" s="241"/>
      <c r="L834" s="242"/>
      <c r="M834" s="243" t="s">
        <v>1</v>
      </c>
      <c r="N834" s="244" t="s">
        <v>42</v>
      </c>
      <c r="O834" s="71"/>
      <c r="P834" s="197">
        <f t="shared" si="21"/>
        <v>0</v>
      </c>
      <c r="Q834" s="197">
        <v>3.2000000000000001E-2</v>
      </c>
      <c r="R834" s="197">
        <f t="shared" si="22"/>
        <v>3.2000000000000001E-2</v>
      </c>
      <c r="S834" s="197">
        <v>0</v>
      </c>
      <c r="T834" s="198">
        <f t="shared" si="23"/>
        <v>0</v>
      </c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R834" s="199" t="s">
        <v>328</v>
      </c>
      <c r="AT834" s="199" t="s">
        <v>334</v>
      </c>
      <c r="AU834" s="199" t="s">
        <v>87</v>
      </c>
      <c r="AY834" s="17" t="s">
        <v>157</v>
      </c>
      <c r="BE834" s="200">
        <f t="shared" si="24"/>
        <v>0</v>
      </c>
      <c r="BF834" s="200">
        <f t="shared" si="25"/>
        <v>0</v>
      </c>
      <c r="BG834" s="200">
        <f t="shared" si="26"/>
        <v>0</v>
      </c>
      <c r="BH834" s="200">
        <f t="shared" si="27"/>
        <v>0</v>
      </c>
      <c r="BI834" s="200">
        <f t="shared" si="28"/>
        <v>0</v>
      </c>
      <c r="BJ834" s="17" t="s">
        <v>85</v>
      </c>
      <c r="BK834" s="200">
        <f t="shared" si="29"/>
        <v>0</v>
      </c>
      <c r="BL834" s="17" t="s">
        <v>252</v>
      </c>
      <c r="BM834" s="199" t="s">
        <v>1255</v>
      </c>
    </row>
    <row r="835" spans="1:65" s="2" customFormat="1" ht="37.799999999999997" customHeight="1">
      <c r="A835" s="34"/>
      <c r="B835" s="35"/>
      <c r="C835" s="187" t="s">
        <v>1256</v>
      </c>
      <c r="D835" s="187" t="s">
        <v>159</v>
      </c>
      <c r="E835" s="188" t="s">
        <v>1257</v>
      </c>
      <c r="F835" s="189" t="s">
        <v>1258</v>
      </c>
      <c r="G835" s="190" t="s">
        <v>162</v>
      </c>
      <c r="H835" s="191">
        <v>2</v>
      </c>
      <c r="I835" s="192"/>
      <c r="J835" s="193">
        <f t="shared" si="20"/>
        <v>0</v>
      </c>
      <c r="K835" s="194"/>
      <c r="L835" s="39"/>
      <c r="M835" s="195" t="s">
        <v>1</v>
      </c>
      <c r="N835" s="196" t="s">
        <v>42</v>
      </c>
      <c r="O835" s="71"/>
      <c r="P835" s="197">
        <f t="shared" si="21"/>
        <v>0</v>
      </c>
      <c r="Q835" s="197">
        <v>0</v>
      </c>
      <c r="R835" s="197">
        <f t="shared" si="22"/>
        <v>0</v>
      </c>
      <c r="S835" s="197">
        <v>0</v>
      </c>
      <c r="T835" s="198">
        <f t="shared" si="23"/>
        <v>0</v>
      </c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R835" s="199" t="s">
        <v>252</v>
      </c>
      <c r="AT835" s="199" t="s">
        <v>159</v>
      </c>
      <c r="AU835" s="199" t="s">
        <v>87</v>
      </c>
      <c r="AY835" s="17" t="s">
        <v>157</v>
      </c>
      <c r="BE835" s="200">
        <f t="shared" si="24"/>
        <v>0</v>
      </c>
      <c r="BF835" s="200">
        <f t="shared" si="25"/>
        <v>0</v>
      </c>
      <c r="BG835" s="200">
        <f t="shared" si="26"/>
        <v>0</v>
      </c>
      <c r="BH835" s="200">
        <f t="shared" si="27"/>
        <v>0</v>
      </c>
      <c r="BI835" s="200">
        <f t="shared" si="28"/>
        <v>0</v>
      </c>
      <c r="BJ835" s="17" t="s">
        <v>85</v>
      </c>
      <c r="BK835" s="200">
        <f t="shared" si="29"/>
        <v>0</v>
      </c>
      <c r="BL835" s="17" t="s">
        <v>252</v>
      </c>
      <c r="BM835" s="199" t="s">
        <v>1259</v>
      </c>
    </row>
    <row r="836" spans="1:65" s="2" customFormat="1" ht="24.2" customHeight="1">
      <c r="A836" s="34"/>
      <c r="B836" s="35"/>
      <c r="C836" s="234" t="s">
        <v>1260</v>
      </c>
      <c r="D836" s="234" t="s">
        <v>334</v>
      </c>
      <c r="E836" s="235" t="s">
        <v>1261</v>
      </c>
      <c r="F836" s="236" t="s">
        <v>1262</v>
      </c>
      <c r="G836" s="237" t="s">
        <v>162</v>
      </c>
      <c r="H836" s="238">
        <v>2</v>
      </c>
      <c r="I836" s="239"/>
      <c r="J836" s="240">
        <f t="shared" si="20"/>
        <v>0</v>
      </c>
      <c r="K836" s="241"/>
      <c r="L836" s="242"/>
      <c r="M836" s="243" t="s">
        <v>1</v>
      </c>
      <c r="N836" s="244" t="s">
        <v>42</v>
      </c>
      <c r="O836" s="71"/>
      <c r="P836" s="197">
        <f t="shared" si="21"/>
        <v>0</v>
      </c>
      <c r="Q836" s="197">
        <v>6.0999999999999999E-2</v>
      </c>
      <c r="R836" s="197">
        <f t="shared" si="22"/>
        <v>0.122</v>
      </c>
      <c r="S836" s="197">
        <v>0</v>
      </c>
      <c r="T836" s="198">
        <f t="shared" si="23"/>
        <v>0</v>
      </c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R836" s="199" t="s">
        <v>328</v>
      </c>
      <c r="AT836" s="199" t="s">
        <v>334</v>
      </c>
      <c r="AU836" s="199" t="s">
        <v>87</v>
      </c>
      <c r="AY836" s="17" t="s">
        <v>157</v>
      </c>
      <c r="BE836" s="200">
        <f t="shared" si="24"/>
        <v>0</v>
      </c>
      <c r="BF836" s="200">
        <f t="shared" si="25"/>
        <v>0</v>
      </c>
      <c r="BG836" s="200">
        <f t="shared" si="26"/>
        <v>0</v>
      </c>
      <c r="BH836" s="200">
        <f t="shared" si="27"/>
        <v>0</v>
      </c>
      <c r="BI836" s="200">
        <f t="shared" si="28"/>
        <v>0</v>
      </c>
      <c r="BJ836" s="17" t="s">
        <v>85</v>
      </c>
      <c r="BK836" s="200">
        <f t="shared" si="29"/>
        <v>0</v>
      </c>
      <c r="BL836" s="17" t="s">
        <v>252</v>
      </c>
      <c r="BM836" s="199" t="s">
        <v>1263</v>
      </c>
    </row>
    <row r="837" spans="1:65" s="2" customFormat="1" ht="49.05" customHeight="1">
      <c r="A837" s="34"/>
      <c r="B837" s="35"/>
      <c r="C837" s="187" t="s">
        <v>1264</v>
      </c>
      <c r="D837" s="187" t="s">
        <v>159</v>
      </c>
      <c r="E837" s="188" t="s">
        <v>1265</v>
      </c>
      <c r="F837" s="189" t="s">
        <v>1266</v>
      </c>
      <c r="G837" s="190" t="s">
        <v>218</v>
      </c>
      <c r="H837" s="191">
        <v>3.6669999999999998</v>
      </c>
      <c r="I837" s="192"/>
      <c r="J837" s="193">
        <f t="shared" si="20"/>
        <v>0</v>
      </c>
      <c r="K837" s="194"/>
      <c r="L837" s="39"/>
      <c r="M837" s="195" t="s">
        <v>1</v>
      </c>
      <c r="N837" s="196" t="s">
        <v>42</v>
      </c>
      <c r="O837" s="71"/>
      <c r="P837" s="197">
        <f t="shared" si="21"/>
        <v>0</v>
      </c>
      <c r="Q837" s="197">
        <v>0</v>
      </c>
      <c r="R837" s="197">
        <f t="shared" si="22"/>
        <v>0</v>
      </c>
      <c r="S837" s="197">
        <v>0</v>
      </c>
      <c r="T837" s="198">
        <f t="shared" si="23"/>
        <v>0</v>
      </c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R837" s="199" t="s">
        <v>252</v>
      </c>
      <c r="AT837" s="199" t="s">
        <v>159</v>
      </c>
      <c r="AU837" s="199" t="s">
        <v>87</v>
      </c>
      <c r="AY837" s="17" t="s">
        <v>157</v>
      </c>
      <c r="BE837" s="200">
        <f t="shared" si="24"/>
        <v>0</v>
      </c>
      <c r="BF837" s="200">
        <f t="shared" si="25"/>
        <v>0</v>
      </c>
      <c r="BG837" s="200">
        <f t="shared" si="26"/>
        <v>0</v>
      </c>
      <c r="BH837" s="200">
        <f t="shared" si="27"/>
        <v>0</v>
      </c>
      <c r="BI837" s="200">
        <f t="shared" si="28"/>
        <v>0</v>
      </c>
      <c r="BJ837" s="17" t="s">
        <v>85</v>
      </c>
      <c r="BK837" s="200">
        <f t="shared" si="29"/>
        <v>0</v>
      </c>
      <c r="BL837" s="17" t="s">
        <v>252</v>
      </c>
      <c r="BM837" s="199" t="s">
        <v>1267</v>
      </c>
    </row>
    <row r="838" spans="1:65" s="12" customFormat="1" ht="22.8" customHeight="1">
      <c r="B838" s="171"/>
      <c r="C838" s="172"/>
      <c r="D838" s="173" t="s">
        <v>76</v>
      </c>
      <c r="E838" s="185" t="s">
        <v>1268</v>
      </c>
      <c r="F838" s="185" t="s">
        <v>1269</v>
      </c>
      <c r="G838" s="172"/>
      <c r="H838" s="172"/>
      <c r="I838" s="175"/>
      <c r="J838" s="186">
        <f>BK838</f>
        <v>0</v>
      </c>
      <c r="K838" s="172"/>
      <c r="L838" s="177"/>
      <c r="M838" s="178"/>
      <c r="N838" s="179"/>
      <c r="O838" s="179"/>
      <c r="P838" s="180">
        <f>SUM(P839:P853)</f>
        <v>0</v>
      </c>
      <c r="Q838" s="179"/>
      <c r="R838" s="180">
        <f>SUM(R839:R853)</f>
        <v>6.6029999999999991E-2</v>
      </c>
      <c r="S838" s="179"/>
      <c r="T838" s="181">
        <f>SUM(T839:T853)</f>
        <v>0</v>
      </c>
      <c r="AR838" s="182" t="s">
        <v>87</v>
      </c>
      <c r="AT838" s="183" t="s">
        <v>76</v>
      </c>
      <c r="AU838" s="183" t="s">
        <v>85</v>
      </c>
      <c r="AY838" s="182" t="s">
        <v>157</v>
      </c>
      <c r="BK838" s="184">
        <f>SUM(BK839:BK853)</f>
        <v>0</v>
      </c>
    </row>
    <row r="839" spans="1:65" s="2" customFormat="1" ht="24.2" customHeight="1">
      <c r="A839" s="34"/>
      <c r="B839" s="35"/>
      <c r="C839" s="187" t="s">
        <v>1270</v>
      </c>
      <c r="D839" s="187" t="s">
        <v>159</v>
      </c>
      <c r="E839" s="188" t="s">
        <v>1271</v>
      </c>
      <c r="F839" s="189" t="s">
        <v>1272</v>
      </c>
      <c r="G839" s="190" t="s">
        <v>171</v>
      </c>
      <c r="H839" s="191">
        <v>1</v>
      </c>
      <c r="I839" s="192"/>
      <c r="J839" s="193">
        <f t="shared" ref="J839:J853" si="30">ROUND(I839*H839,2)</f>
        <v>0</v>
      </c>
      <c r="K839" s="194"/>
      <c r="L839" s="39"/>
      <c r="M839" s="195" t="s">
        <v>1</v>
      </c>
      <c r="N839" s="196" t="s">
        <v>42</v>
      </c>
      <c r="O839" s="71"/>
      <c r="P839" s="197">
        <f t="shared" ref="P839:P853" si="31">O839*H839</f>
        <v>0</v>
      </c>
      <c r="Q839" s="197">
        <v>6.0999999999999997E-4</v>
      </c>
      <c r="R839" s="197">
        <f t="shared" ref="R839:R853" si="32">Q839*H839</f>
        <v>6.0999999999999997E-4</v>
      </c>
      <c r="S839" s="197">
        <v>0</v>
      </c>
      <c r="T839" s="198">
        <f t="shared" ref="T839:T853" si="33">S839*H839</f>
        <v>0</v>
      </c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R839" s="199" t="s">
        <v>252</v>
      </c>
      <c r="AT839" s="199" t="s">
        <v>159</v>
      </c>
      <c r="AU839" s="199" t="s">
        <v>87</v>
      </c>
      <c r="AY839" s="17" t="s">
        <v>157</v>
      </c>
      <c r="BE839" s="200">
        <f t="shared" ref="BE839:BE853" si="34">IF(N839="základní",J839,0)</f>
        <v>0</v>
      </c>
      <c r="BF839" s="200">
        <f t="shared" ref="BF839:BF853" si="35">IF(N839="snížená",J839,0)</f>
        <v>0</v>
      </c>
      <c r="BG839" s="200">
        <f t="shared" ref="BG839:BG853" si="36">IF(N839="zákl. přenesená",J839,0)</f>
        <v>0</v>
      </c>
      <c r="BH839" s="200">
        <f t="shared" ref="BH839:BH853" si="37">IF(N839="sníž. přenesená",J839,0)</f>
        <v>0</v>
      </c>
      <c r="BI839" s="200">
        <f t="shared" ref="BI839:BI853" si="38">IF(N839="nulová",J839,0)</f>
        <v>0</v>
      </c>
      <c r="BJ839" s="17" t="s">
        <v>85</v>
      </c>
      <c r="BK839" s="200">
        <f t="shared" ref="BK839:BK853" si="39">ROUND(I839*H839,2)</f>
        <v>0</v>
      </c>
      <c r="BL839" s="17" t="s">
        <v>252</v>
      </c>
      <c r="BM839" s="199" t="s">
        <v>1273</v>
      </c>
    </row>
    <row r="840" spans="1:65" s="2" customFormat="1" ht="24.2" customHeight="1">
      <c r="A840" s="34"/>
      <c r="B840" s="35"/>
      <c r="C840" s="187" t="s">
        <v>1274</v>
      </c>
      <c r="D840" s="187" t="s">
        <v>159</v>
      </c>
      <c r="E840" s="188" t="s">
        <v>1275</v>
      </c>
      <c r="F840" s="189" t="s">
        <v>1276</v>
      </c>
      <c r="G840" s="190" t="s">
        <v>171</v>
      </c>
      <c r="H840" s="191">
        <v>1</v>
      </c>
      <c r="I840" s="192"/>
      <c r="J840" s="193">
        <f t="shared" si="30"/>
        <v>0</v>
      </c>
      <c r="K840" s="194"/>
      <c r="L840" s="39"/>
      <c r="M840" s="195" t="s">
        <v>1</v>
      </c>
      <c r="N840" s="196" t="s">
        <v>42</v>
      </c>
      <c r="O840" s="71"/>
      <c r="P840" s="197">
        <f t="shared" si="31"/>
        <v>0</v>
      </c>
      <c r="Q840" s="197">
        <v>6.0999999999999997E-4</v>
      </c>
      <c r="R840" s="197">
        <f t="shared" si="32"/>
        <v>6.0999999999999997E-4</v>
      </c>
      <c r="S840" s="197">
        <v>0</v>
      </c>
      <c r="T840" s="198">
        <f t="shared" si="33"/>
        <v>0</v>
      </c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R840" s="199" t="s">
        <v>252</v>
      </c>
      <c r="AT840" s="199" t="s">
        <v>159</v>
      </c>
      <c r="AU840" s="199" t="s">
        <v>87</v>
      </c>
      <c r="AY840" s="17" t="s">
        <v>157</v>
      </c>
      <c r="BE840" s="200">
        <f t="shared" si="34"/>
        <v>0</v>
      </c>
      <c r="BF840" s="200">
        <f t="shared" si="35"/>
        <v>0</v>
      </c>
      <c r="BG840" s="200">
        <f t="shared" si="36"/>
        <v>0</v>
      </c>
      <c r="BH840" s="200">
        <f t="shared" si="37"/>
        <v>0</v>
      </c>
      <c r="BI840" s="200">
        <f t="shared" si="38"/>
        <v>0</v>
      </c>
      <c r="BJ840" s="17" t="s">
        <v>85</v>
      </c>
      <c r="BK840" s="200">
        <f t="shared" si="39"/>
        <v>0</v>
      </c>
      <c r="BL840" s="17" t="s">
        <v>252</v>
      </c>
      <c r="BM840" s="199" t="s">
        <v>1277</v>
      </c>
    </row>
    <row r="841" spans="1:65" s="2" customFormat="1" ht="24.2" customHeight="1">
      <c r="A841" s="34"/>
      <c r="B841" s="35"/>
      <c r="C841" s="187" t="s">
        <v>1278</v>
      </c>
      <c r="D841" s="187" t="s">
        <v>159</v>
      </c>
      <c r="E841" s="188" t="s">
        <v>1279</v>
      </c>
      <c r="F841" s="189" t="s">
        <v>1280</v>
      </c>
      <c r="G841" s="190" t="s">
        <v>171</v>
      </c>
      <c r="H841" s="191">
        <v>7</v>
      </c>
      <c r="I841" s="192"/>
      <c r="J841" s="193">
        <f t="shared" si="30"/>
        <v>0</v>
      </c>
      <c r="K841" s="194"/>
      <c r="L841" s="39"/>
      <c r="M841" s="195" t="s">
        <v>1</v>
      </c>
      <c r="N841" s="196" t="s">
        <v>42</v>
      </c>
      <c r="O841" s="71"/>
      <c r="P841" s="197">
        <f t="shared" si="31"/>
        <v>0</v>
      </c>
      <c r="Q841" s="197">
        <v>6.0999999999999997E-4</v>
      </c>
      <c r="R841" s="197">
        <f t="shared" si="32"/>
        <v>4.2699999999999995E-3</v>
      </c>
      <c r="S841" s="197">
        <v>0</v>
      </c>
      <c r="T841" s="198">
        <f t="shared" si="33"/>
        <v>0</v>
      </c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R841" s="199" t="s">
        <v>252</v>
      </c>
      <c r="AT841" s="199" t="s">
        <v>159</v>
      </c>
      <c r="AU841" s="199" t="s">
        <v>87</v>
      </c>
      <c r="AY841" s="17" t="s">
        <v>157</v>
      </c>
      <c r="BE841" s="200">
        <f t="shared" si="34"/>
        <v>0</v>
      </c>
      <c r="BF841" s="200">
        <f t="shared" si="35"/>
        <v>0</v>
      </c>
      <c r="BG841" s="200">
        <f t="shared" si="36"/>
        <v>0</v>
      </c>
      <c r="BH841" s="200">
        <f t="shared" si="37"/>
        <v>0</v>
      </c>
      <c r="BI841" s="200">
        <f t="shared" si="38"/>
        <v>0</v>
      </c>
      <c r="BJ841" s="17" t="s">
        <v>85</v>
      </c>
      <c r="BK841" s="200">
        <f t="shared" si="39"/>
        <v>0</v>
      </c>
      <c r="BL841" s="17" t="s">
        <v>252</v>
      </c>
      <c r="BM841" s="199" t="s">
        <v>1281</v>
      </c>
    </row>
    <row r="842" spans="1:65" s="2" customFormat="1" ht="24.2" customHeight="1">
      <c r="A842" s="34"/>
      <c r="B842" s="35"/>
      <c r="C842" s="187" t="s">
        <v>1282</v>
      </c>
      <c r="D842" s="187" t="s">
        <v>159</v>
      </c>
      <c r="E842" s="188" t="s">
        <v>1283</v>
      </c>
      <c r="F842" s="189" t="s">
        <v>1284</v>
      </c>
      <c r="G842" s="190" t="s">
        <v>171</v>
      </c>
      <c r="H842" s="191">
        <v>10</v>
      </c>
      <c r="I842" s="192"/>
      <c r="J842" s="193">
        <f t="shared" si="30"/>
        <v>0</v>
      </c>
      <c r="K842" s="194"/>
      <c r="L842" s="39"/>
      <c r="M842" s="195" t="s">
        <v>1</v>
      </c>
      <c r="N842" s="196" t="s">
        <v>42</v>
      </c>
      <c r="O842" s="71"/>
      <c r="P842" s="197">
        <f t="shared" si="31"/>
        <v>0</v>
      </c>
      <c r="Q842" s="197">
        <v>6.0999999999999997E-4</v>
      </c>
      <c r="R842" s="197">
        <f t="shared" si="32"/>
        <v>6.0999999999999995E-3</v>
      </c>
      <c r="S842" s="197">
        <v>0</v>
      </c>
      <c r="T842" s="198">
        <f t="shared" si="33"/>
        <v>0</v>
      </c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R842" s="199" t="s">
        <v>252</v>
      </c>
      <c r="AT842" s="199" t="s">
        <v>159</v>
      </c>
      <c r="AU842" s="199" t="s">
        <v>87</v>
      </c>
      <c r="AY842" s="17" t="s">
        <v>157</v>
      </c>
      <c r="BE842" s="200">
        <f t="shared" si="34"/>
        <v>0</v>
      </c>
      <c r="BF842" s="200">
        <f t="shared" si="35"/>
        <v>0</v>
      </c>
      <c r="BG842" s="200">
        <f t="shared" si="36"/>
        <v>0</v>
      </c>
      <c r="BH842" s="200">
        <f t="shared" si="37"/>
        <v>0</v>
      </c>
      <c r="BI842" s="200">
        <f t="shared" si="38"/>
        <v>0</v>
      </c>
      <c r="BJ842" s="17" t="s">
        <v>85</v>
      </c>
      <c r="BK842" s="200">
        <f t="shared" si="39"/>
        <v>0</v>
      </c>
      <c r="BL842" s="17" t="s">
        <v>252</v>
      </c>
      <c r="BM842" s="199" t="s">
        <v>1285</v>
      </c>
    </row>
    <row r="843" spans="1:65" s="2" customFormat="1" ht="24.2" customHeight="1">
      <c r="A843" s="34"/>
      <c r="B843" s="35"/>
      <c r="C843" s="187" t="s">
        <v>1286</v>
      </c>
      <c r="D843" s="187" t="s">
        <v>159</v>
      </c>
      <c r="E843" s="188" t="s">
        <v>1287</v>
      </c>
      <c r="F843" s="189" t="s">
        <v>1288</v>
      </c>
      <c r="G843" s="190" t="s">
        <v>171</v>
      </c>
      <c r="H843" s="191">
        <v>1</v>
      </c>
      <c r="I843" s="192"/>
      <c r="J843" s="193">
        <f t="shared" si="30"/>
        <v>0</v>
      </c>
      <c r="K843" s="194"/>
      <c r="L843" s="39"/>
      <c r="M843" s="195" t="s">
        <v>1</v>
      </c>
      <c r="N843" s="196" t="s">
        <v>42</v>
      </c>
      <c r="O843" s="71"/>
      <c r="P843" s="197">
        <f t="shared" si="31"/>
        <v>0</v>
      </c>
      <c r="Q843" s="197">
        <v>6.0999999999999997E-4</v>
      </c>
      <c r="R843" s="197">
        <f t="shared" si="32"/>
        <v>6.0999999999999997E-4</v>
      </c>
      <c r="S843" s="197">
        <v>0</v>
      </c>
      <c r="T843" s="198">
        <f t="shared" si="33"/>
        <v>0</v>
      </c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R843" s="199" t="s">
        <v>252</v>
      </c>
      <c r="AT843" s="199" t="s">
        <v>159</v>
      </c>
      <c r="AU843" s="199" t="s">
        <v>87</v>
      </c>
      <c r="AY843" s="17" t="s">
        <v>157</v>
      </c>
      <c r="BE843" s="200">
        <f t="shared" si="34"/>
        <v>0</v>
      </c>
      <c r="BF843" s="200">
        <f t="shared" si="35"/>
        <v>0</v>
      </c>
      <c r="BG843" s="200">
        <f t="shared" si="36"/>
        <v>0</v>
      </c>
      <c r="BH843" s="200">
        <f t="shared" si="37"/>
        <v>0</v>
      </c>
      <c r="BI843" s="200">
        <f t="shared" si="38"/>
        <v>0</v>
      </c>
      <c r="BJ843" s="17" t="s">
        <v>85</v>
      </c>
      <c r="BK843" s="200">
        <f t="shared" si="39"/>
        <v>0</v>
      </c>
      <c r="BL843" s="17" t="s">
        <v>252</v>
      </c>
      <c r="BM843" s="199" t="s">
        <v>1289</v>
      </c>
    </row>
    <row r="844" spans="1:65" s="2" customFormat="1" ht="24.2" customHeight="1">
      <c r="A844" s="34"/>
      <c r="B844" s="35"/>
      <c r="C844" s="187" t="s">
        <v>1290</v>
      </c>
      <c r="D844" s="187" t="s">
        <v>159</v>
      </c>
      <c r="E844" s="188" t="s">
        <v>1291</v>
      </c>
      <c r="F844" s="189" t="s">
        <v>1292</v>
      </c>
      <c r="G844" s="190" t="s">
        <v>171</v>
      </c>
      <c r="H844" s="191">
        <v>1</v>
      </c>
      <c r="I844" s="192"/>
      <c r="J844" s="193">
        <f t="shared" si="30"/>
        <v>0</v>
      </c>
      <c r="K844" s="194"/>
      <c r="L844" s="39"/>
      <c r="M844" s="195" t="s">
        <v>1</v>
      </c>
      <c r="N844" s="196" t="s">
        <v>42</v>
      </c>
      <c r="O844" s="71"/>
      <c r="P844" s="197">
        <f t="shared" si="31"/>
        <v>0</v>
      </c>
      <c r="Q844" s="197">
        <v>6.0999999999999997E-4</v>
      </c>
      <c r="R844" s="197">
        <f t="shared" si="32"/>
        <v>6.0999999999999997E-4</v>
      </c>
      <c r="S844" s="197">
        <v>0</v>
      </c>
      <c r="T844" s="198">
        <f t="shared" si="33"/>
        <v>0</v>
      </c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R844" s="199" t="s">
        <v>252</v>
      </c>
      <c r="AT844" s="199" t="s">
        <v>159</v>
      </c>
      <c r="AU844" s="199" t="s">
        <v>87</v>
      </c>
      <c r="AY844" s="17" t="s">
        <v>157</v>
      </c>
      <c r="BE844" s="200">
        <f t="shared" si="34"/>
        <v>0</v>
      </c>
      <c r="BF844" s="200">
        <f t="shared" si="35"/>
        <v>0</v>
      </c>
      <c r="BG844" s="200">
        <f t="shared" si="36"/>
        <v>0</v>
      </c>
      <c r="BH844" s="200">
        <f t="shared" si="37"/>
        <v>0</v>
      </c>
      <c r="BI844" s="200">
        <f t="shared" si="38"/>
        <v>0</v>
      </c>
      <c r="BJ844" s="17" t="s">
        <v>85</v>
      </c>
      <c r="BK844" s="200">
        <f t="shared" si="39"/>
        <v>0</v>
      </c>
      <c r="BL844" s="17" t="s">
        <v>252</v>
      </c>
      <c r="BM844" s="199" t="s">
        <v>1293</v>
      </c>
    </row>
    <row r="845" spans="1:65" s="2" customFormat="1" ht="24.2" customHeight="1">
      <c r="A845" s="34"/>
      <c r="B845" s="35"/>
      <c r="C845" s="187" t="s">
        <v>1294</v>
      </c>
      <c r="D845" s="187" t="s">
        <v>159</v>
      </c>
      <c r="E845" s="188" t="s">
        <v>1295</v>
      </c>
      <c r="F845" s="189" t="s">
        <v>1296</v>
      </c>
      <c r="G845" s="190" t="s">
        <v>171</v>
      </c>
      <c r="H845" s="191">
        <v>1</v>
      </c>
      <c r="I845" s="192"/>
      <c r="J845" s="193">
        <f t="shared" si="30"/>
        <v>0</v>
      </c>
      <c r="K845" s="194"/>
      <c r="L845" s="39"/>
      <c r="M845" s="195" t="s">
        <v>1</v>
      </c>
      <c r="N845" s="196" t="s">
        <v>42</v>
      </c>
      <c r="O845" s="71"/>
      <c r="P845" s="197">
        <f t="shared" si="31"/>
        <v>0</v>
      </c>
      <c r="Q845" s="197">
        <v>6.0999999999999997E-4</v>
      </c>
      <c r="R845" s="197">
        <f t="shared" si="32"/>
        <v>6.0999999999999997E-4</v>
      </c>
      <c r="S845" s="197">
        <v>0</v>
      </c>
      <c r="T845" s="198">
        <f t="shared" si="33"/>
        <v>0</v>
      </c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R845" s="199" t="s">
        <v>252</v>
      </c>
      <c r="AT845" s="199" t="s">
        <v>159</v>
      </c>
      <c r="AU845" s="199" t="s">
        <v>87</v>
      </c>
      <c r="AY845" s="17" t="s">
        <v>157</v>
      </c>
      <c r="BE845" s="200">
        <f t="shared" si="34"/>
        <v>0</v>
      </c>
      <c r="BF845" s="200">
        <f t="shared" si="35"/>
        <v>0</v>
      </c>
      <c r="BG845" s="200">
        <f t="shared" si="36"/>
        <v>0</v>
      </c>
      <c r="BH845" s="200">
        <f t="shared" si="37"/>
        <v>0</v>
      </c>
      <c r="BI845" s="200">
        <f t="shared" si="38"/>
        <v>0</v>
      </c>
      <c r="BJ845" s="17" t="s">
        <v>85</v>
      </c>
      <c r="BK845" s="200">
        <f t="shared" si="39"/>
        <v>0</v>
      </c>
      <c r="BL845" s="17" t="s">
        <v>252</v>
      </c>
      <c r="BM845" s="199" t="s">
        <v>1297</v>
      </c>
    </row>
    <row r="846" spans="1:65" s="2" customFormat="1" ht="24.2" customHeight="1">
      <c r="A846" s="34"/>
      <c r="B846" s="35"/>
      <c r="C846" s="187" t="s">
        <v>1298</v>
      </c>
      <c r="D846" s="187" t="s">
        <v>159</v>
      </c>
      <c r="E846" s="188" t="s">
        <v>1299</v>
      </c>
      <c r="F846" s="189" t="s">
        <v>1300</v>
      </c>
      <c r="G846" s="190" t="s">
        <v>171</v>
      </c>
      <c r="H846" s="191">
        <v>1</v>
      </c>
      <c r="I846" s="192"/>
      <c r="J846" s="193">
        <f t="shared" si="30"/>
        <v>0</v>
      </c>
      <c r="K846" s="194"/>
      <c r="L846" s="39"/>
      <c r="M846" s="195" t="s">
        <v>1</v>
      </c>
      <c r="N846" s="196" t="s">
        <v>42</v>
      </c>
      <c r="O846" s="71"/>
      <c r="P846" s="197">
        <f t="shared" si="31"/>
        <v>0</v>
      </c>
      <c r="Q846" s="197">
        <v>6.0999999999999997E-4</v>
      </c>
      <c r="R846" s="197">
        <f t="shared" si="32"/>
        <v>6.0999999999999997E-4</v>
      </c>
      <c r="S846" s="197">
        <v>0</v>
      </c>
      <c r="T846" s="198">
        <f t="shared" si="33"/>
        <v>0</v>
      </c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R846" s="199" t="s">
        <v>252</v>
      </c>
      <c r="AT846" s="199" t="s">
        <v>159</v>
      </c>
      <c r="AU846" s="199" t="s">
        <v>87</v>
      </c>
      <c r="AY846" s="17" t="s">
        <v>157</v>
      </c>
      <c r="BE846" s="200">
        <f t="shared" si="34"/>
        <v>0</v>
      </c>
      <c r="BF846" s="200">
        <f t="shared" si="35"/>
        <v>0</v>
      </c>
      <c r="BG846" s="200">
        <f t="shared" si="36"/>
        <v>0</v>
      </c>
      <c r="BH846" s="200">
        <f t="shared" si="37"/>
        <v>0</v>
      </c>
      <c r="BI846" s="200">
        <f t="shared" si="38"/>
        <v>0</v>
      </c>
      <c r="BJ846" s="17" t="s">
        <v>85</v>
      </c>
      <c r="BK846" s="200">
        <f t="shared" si="39"/>
        <v>0</v>
      </c>
      <c r="BL846" s="17" t="s">
        <v>252</v>
      </c>
      <c r="BM846" s="199" t="s">
        <v>1301</v>
      </c>
    </row>
    <row r="847" spans="1:65" s="2" customFormat="1" ht="24.2" customHeight="1">
      <c r="A847" s="34"/>
      <c r="B847" s="35"/>
      <c r="C847" s="187" t="s">
        <v>1302</v>
      </c>
      <c r="D847" s="187" t="s">
        <v>159</v>
      </c>
      <c r="E847" s="188" t="s">
        <v>1303</v>
      </c>
      <c r="F847" s="189" t="s">
        <v>1304</v>
      </c>
      <c r="G847" s="190" t="s">
        <v>741</v>
      </c>
      <c r="H847" s="191">
        <v>1</v>
      </c>
      <c r="I847" s="192"/>
      <c r="J847" s="193">
        <f t="shared" si="30"/>
        <v>0</v>
      </c>
      <c r="K847" s="194"/>
      <c r="L847" s="39"/>
      <c r="M847" s="195" t="s">
        <v>1</v>
      </c>
      <c r="N847" s="196" t="s">
        <v>42</v>
      </c>
      <c r="O847" s="71"/>
      <c r="P847" s="197">
        <f t="shared" si="31"/>
        <v>0</v>
      </c>
      <c r="Q847" s="197">
        <v>0</v>
      </c>
      <c r="R847" s="197">
        <f t="shared" si="32"/>
        <v>0</v>
      </c>
      <c r="S847" s="197">
        <v>0</v>
      </c>
      <c r="T847" s="198">
        <f t="shared" si="33"/>
        <v>0</v>
      </c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R847" s="199" t="s">
        <v>252</v>
      </c>
      <c r="AT847" s="199" t="s">
        <v>159</v>
      </c>
      <c r="AU847" s="199" t="s">
        <v>87</v>
      </c>
      <c r="AY847" s="17" t="s">
        <v>157</v>
      </c>
      <c r="BE847" s="200">
        <f t="shared" si="34"/>
        <v>0</v>
      </c>
      <c r="BF847" s="200">
        <f t="shared" si="35"/>
        <v>0</v>
      </c>
      <c r="BG847" s="200">
        <f t="shared" si="36"/>
        <v>0</v>
      </c>
      <c r="BH847" s="200">
        <f t="shared" si="37"/>
        <v>0</v>
      </c>
      <c r="BI847" s="200">
        <f t="shared" si="38"/>
        <v>0</v>
      </c>
      <c r="BJ847" s="17" t="s">
        <v>85</v>
      </c>
      <c r="BK847" s="200">
        <f t="shared" si="39"/>
        <v>0</v>
      </c>
      <c r="BL847" s="17" t="s">
        <v>252</v>
      </c>
      <c r="BM847" s="199" t="s">
        <v>1305</v>
      </c>
    </row>
    <row r="848" spans="1:65" s="2" customFormat="1" ht="24.2" customHeight="1">
      <c r="A848" s="34"/>
      <c r="B848" s="35"/>
      <c r="C848" s="187" t="s">
        <v>1306</v>
      </c>
      <c r="D848" s="187" t="s">
        <v>159</v>
      </c>
      <c r="E848" s="188" t="s">
        <v>1307</v>
      </c>
      <c r="F848" s="189" t="s">
        <v>1308</v>
      </c>
      <c r="G848" s="190" t="s">
        <v>741</v>
      </c>
      <c r="H848" s="191">
        <v>1</v>
      </c>
      <c r="I848" s="192"/>
      <c r="J848" s="193">
        <f t="shared" si="30"/>
        <v>0</v>
      </c>
      <c r="K848" s="194"/>
      <c r="L848" s="39"/>
      <c r="M848" s="195" t="s">
        <v>1</v>
      </c>
      <c r="N848" s="196" t="s">
        <v>42</v>
      </c>
      <c r="O848" s="71"/>
      <c r="P848" s="197">
        <f t="shared" si="31"/>
        <v>0</v>
      </c>
      <c r="Q848" s="197">
        <v>0</v>
      </c>
      <c r="R848" s="197">
        <f t="shared" si="32"/>
        <v>0</v>
      </c>
      <c r="S848" s="197">
        <v>0</v>
      </c>
      <c r="T848" s="198">
        <f t="shared" si="33"/>
        <v>0</v>
      </c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R848" s="199" t="s">
        <v>252</v>
      </c>
      <c r="AT848" s="199" t="s">
        <v>159</v>
      </c>
      <c r="AU848" s="199" t="s">
        <v>87</v>
      </c>
      <c r="AY848" s="17" t="s">
        <v>157</v>
      </c>
      <c r="BE848" s="200">
        <f t="shared" si="34"/>
        <v>0</v>
      </c>
      <c r="BF848" s="200">
        <f t="shared" si="35"/>
        <v>0</v>
      </c>
      <c r="BG848" s="200">
        <f t="shared" si="36"/>
        <v>0</v>
      </c>
      <c r="BH848" s="200">
        <f t="shared" si="37"/>
        <v>0</v>
      </c>
      <c r="BI848" s="200">
        <f t="shared" si="38"/>
        <v>0</v>
      </c>
      <c r="BJ848" s="17" t="s">
        <v>85</v>
      </c>
      <c r="BK848" s="200">
        <f t="shared" si="39"/>
        <v>0</v>
      </c>
      <c r="BL848" s="17" t="s">
        <v>252</v>
      </c>
      <c r="BM848" s="199" t="s">
        <v>1309</v>
      </c>
    </row>
    <row r="849" spans="1:65" s="2" customFormat="1" ht="24.2" customHeight="1">
      <c r="A849" s="34"/>
      <c r="B849" s="35"/>
      <c r="C849" s="187" t="s">
        <v>1310</v>
      </c>
      <c r="D849" s="187" t="s">
        <v>159</v>
      </c>
      <c r="E849" s="188" t="s">
        <v>1311</v>
      </c>
      <c r="F849" s="189" t="s">
        <v>1312</v>
      </c>
      <c r="G849" s="190" t="s">
        <v>741</v>
      </c>
      <c r="H849" s="191">
        <v>1</v>
      </c>
      <c r="I849" s="192"/>
      <c r="J849" s="193">
        <f t="shared" si="30"/>
        <v>0</v>
      </c>
      <c r="K849" s="194"/>
      <c r="L849" s="39"/>
      <c r="M849" s="195" t="s">
        <v>1</v>
      </c>
      <c r="N849" s="196" t="s">
        <v>42</v>
      </c>
      <c r="O849" s="71"/>
      <c r="P849" s="197">
        <f t="shared" si="31"/>
        <v>0</v>
      </c>
      <c r="Q849" s="197">
        <v>0</v>
      </c>
      <c r="R849" s="197">
        <f t="shared" si="32"/>
        <v>0</v>
      </c>
      <c r="S849" s="197">
        <v>0</v>
      </c>
      <c r="T849" s="198">
        <f t="shared" si="33"/>
        <v>0</v>
      </c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R849" s="199" t="s">
        <v>252</v>
      </c>
      <c r="AT849" s="199" t="s">
        <v>159</v>
      </c>
      <c r="AU849" s="199" t="s">
        <v>87</v>
      </c>
      <c r="AY849" s="17" t="s">
        <v>157</v>
      </c>
      <c r="BE849" s="200">
        <f t="shared" si="34"/>
        <v>0</v>
      </c>
      <c r="BF849" s="200">
        <f t="shared" si="35"/>
        <v>0</v>
      </c>
      <c r="BG849" s="200">
        <f t="shared" si="36"/>
        <v>0</v>
      </c>
      <c r="BH849" s="200">
        <f t="shared" si="37"/>
        <v>0</v>
      </c>
      <c r="BI849" s="200">
        <f t="shared" si="38"/>
        <v>0</v>
      </c>
      <c r="BJ849" s="17" t="s">
        <v>85</v>
      </c>
      <c r="BK849" s="200">
        <f t="shared" si="39"/>
        <v>0</v>
      </c>
      <c r="BL849" s="17" t="s">
        <v>252</v>
      </c>
      <c r="BM849" s="199" t="s">
        <v>1313</v>
      </c>
    </row>
    <row r="850" spans="1:65" s="2" customFormat="1" ht="24.2" customHeight="1">
      <c r="A850" s="34"/>
      <c r="B850" s="35"/>
      <c r="C850" s="187" t="s">
        <v>1314</v>
      </c>
      <c r="D850" s="187" t="s">
        <v>159</v>
      </c>
      <c r="E850" s="188" t="s">
        <v>1315</v>
      </c>
      <c r="F850" s="189" t="s">
        <v>1316</v>
      </c>
      <c r="G850" s="190" t="s">
        <v>741</v>
      </c>
      <c r="H850" s="191">
        <v>1</v>
      </c>
      <c r="I850" s="192"/>
      <c r="J850" s="193">
        <f t="shared" si="30"/>
        <v>0</v>
      </c>
      <c r="K850" s="194"/>
      <c r="L850" s="39"/>
      <c r="M850" s="195" t="s">
        <v>1</v>
      </c>
      <c r="N850" s="196" t="s">
        <v>42</v>
      </c>
      <c r="O850" s="71"/>
      <c r="P850" s="197">
        <f t="shared" si="31"/>
        <v>0</v>
      </c>
      <c r="Q850" s="197">
        <v>0</v>
      </c>
      <c r="R850" s="197">
        <f t="shared" si="32"/>
        <v>0</v>
      </c>
      <c r="S850" s="197">
        <v>0</v>
      </c>
      <c r="T850" s="198">
        <f t="shared" si="33"/>
        <v>0</v>
      </c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R850" s="199" t="s">
        <v>252</v>
      </c>
      <c r="AT850" s="199" t="s">
        <v>159</v>
      </c>
      <c r="AU850" s="199" t="s">
        <v>87</v>
      </c>
      <c r="AY850" s="17" t="s">
        <v>157</v>
      </c>
      <c r="BE850" s="200">
        <f t="shared" si="34"/>
        <v>0</v>
      </c>
      <c r="BF850" s="200">
        <f t="shared" si="35"/>
        <v>0</v>
      </c>
      <c r="BG850" s="200">
        <f t="shared" si="36"/>
        <v>0</v>
      </c>
      <c r="BH850" s="200">
        <f t="shared" si="37"/>
        <v>0</v>
      </c>
      <c r="BI850" s="200">
        <f t="shared" si="38"/>
        <v>0</v>
      </c>
      <c r="BJ850" s="17" t="s">
        <v>85</v>
      </c>
      <c r="BK850" s="200">
        <f t="shared" si="39"/>
        <v>0</v>
      </c>
      <c r="BL850" s="17" t="s">
        <v>252</v>
      </c>
      <c r="BM850" s="199" t="s">
        <v>1317</v>
      </c>
    </row>
    <row r="851" spans="1:65" s="2" customFormat="1" ht="16.5" customHeight="1">
      <c r="A851" s="34"/>
      <c r="B851" s="35"/>
      <c r="C851" s="187" t="s">
        <v>1318</v>
      </c>
      <c r="D851" s="187" t="s">
        <v>159</v>
      </c>
      <c r="E851" s="188" t="s">
        <v>1319</v>
      </c>
      <c r="F851" s="189" t="s">
        <v>1320</v>
      </c>
      <c r="G851" s="190" t="s">
        <v>162</v>
      </c>
      <c r="H851" s="191">
        <v>4</v>
      </c>
      <c r="I851" s="192"/>
      <c r="J851" s="193">
        <f t="shared" si="30"/>
        <v>0</v>
      </c>
      <c r="K851" s="194"/>
      <c r="L851" s="39"/>
      <c r="M851" s="195" t="s">
        <v>1</v>
      </c>
      <c r="N851" s="196" t="s">
        <v>42</v>
      </c>
      <c r="O851" s="71"/>
      <c r="P851" s="197">
        <f t="shared" si="31"/>
        <v>0</v>
      </c>
      <c r="Q851" s="197">
        <v>0</v>
      </c>
      <c r="R851" s="197">
        <f t="shared" si="32"/>
        <v>0</v>
      </c>
      <c r="S851" s="197">
        <v>0</v>
      </c>
      <c r="T851" s="198">
        <f t="shared" si="33"/>
        <v>0</v>
      </c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R851" s="199" t="s">
        <v>252</v>
      </c>
      <c r="AT851" s="199" t="s">
        <v>159</v>
      </c>
      <c r="AU851" s="199" t="s">
        <v>87</v>
      </c>
      <c r="AY851" s="17" t="s">
        <v>157</v>
      </c>
      <c r="BE851" s="200">
        <f t="shared" si="34"/>
        <v>0</v>
      </c>
      <c r="BF851" s="200">
        <f t="shared" si="35"/>
        <v>0</v>
      </c>
      <c r="BG851" s="200">
        <f t="shared" si="36"/>
        <v>0</v>
      </c>
      <c r="BH851" s="200">
        <f t="shared" si="37"/>
        <v>0</v>
      </c>
      <c r="BI851" s="200">
        <f t="shared" si="38"/>
        <v>0</v>
      </c>
      <c r="BJ851" s="17" t="s">
        <v>85</v>
      </c>
      <c r="BK851" s="200">
        <f t="shared" si="39"/>
        <v>0</v>
      </c>
      <c r="BL851" s="17" t="s">
        <v>252</v>
      </c>
      <c r="BM851" s="199" t="s">
        <v>1321</v>
      </c>
    </row>
    <row r="852" spans="1:65" s="2" customFormat="1" ht="24.2" customHeight="1">
      <c r="A852" s="34"/>
      <c r="B852" s="35"/>
      <c r="C852" s="234" t="s">
        <v>1322</v>
      </c>
      <c r="D852" s="234" t="s">
        <v>334</v>
      </c>
      <c r="E852" s="235" t="s">
        <v>1323</v>
      </c>
      <c r="F852" s="236" t="s">
        <v>1324</v>
      </c>
      <c r="G852" s="237" t="s">
        <v>162</v>
      </c>
      <c r="H852" s="238">
        <v>4</v>
      </c>
      <c r="I852" s="239"/>
      <c r="J852" s="240">
        <f t="shared" si="30"/>
        <v>0</v>
      </c>
      <c r="K852" s="241"/>
      <c r="L852" s="242"/>
      <c r="M852" s="243" t="s">
        <v>1</v>
      </c>
      <c r="N852" s="244" t="s">
        <v>42</v>
      </c>
      <c r="O852" s="71"/>
      <c r="P852" s="197">
        <f t="shared" si="31"/>
        <v>0</v>
      </c>
      <c r="Q852" s="197">
        <v>1.2999999999999999E-2</v>
      </c>
      <c r="R852" s="197">
        <f t="shared" si="32"/>
        <v>5.1999999999999998E-2</v>
      </c>
      <c r="S852" s="197">
        <v>0</v>
      </c>
      <c r="T852" s="198">
        <f t="shared" si="33"/>
        <v>0</v>
      </c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R852" s="199" t="s">
        <v>328</v>
      </c>
      <c r="AT852" s="199" t="s">
        <v>334</v>
      </c>
      <c r="AU852" s="199" t="s">
        <v>87</v>
      </c>
      <c r="AY852" s="17" t="s">
        <v>157</v>
      </c>
      <c r="BE852" s="200">
        <f t="shared" si="34"/>
        <v>0</v>
      </c>
      <c r="BF852" s="200">
        <f t="shared" si="35"/>
        <v>0</v>
      </c>
      <c r="BG852" s="200">
        <f t="shared" si="36"/>
        <v>0</v>
      </c>
      <c r="BH852" s="200">
        <f t="shared" si="37"/>
        <v>0</v>
      </c>
      <c r="BI852" s="200">
        <f t="shared" si="38"/>
        <v>0</v>
      </c>
      <c r="BJ852" s="17" t="s">
        <v>85</v>
      </c>
      <c r="BK852" s="200">
        <f t="shared" si="39"/>
        <v>0</v>
      </c>
      <c r="BL852" s="17" t="s">
        <v>252</v>
      </c>
      <c r="BM852" s="199" t="s">
        <v>1325</v>
      </c>
    </row>
    <row r="853" spans="1:65" s="2" customFormat="1" ht="49.05" customHeight="1">
      <c r="A853" s="34"/>
      <c r="B853" s="35"/>
      <c r="C853" s="187" t="s">
        <v>14</v>
      </c>
      <c r="D853" s="187" t="s">
        <v>159</v>
      </c>
      <c r="E853" s="188" t="s">
        <v>1326</v>
      </c>
      <c r="F853" s="189" t="s">
        <v>1327</v>
      </c>
      <c r="G853" s="190" t="s">
        <v>218</v>
      </c>
      <c r="H853" s="191">
        <v>6.6000000000000003E-2</v>
      </c>
      <c r="I853" s="192"/>
      <c r="J853" s="193">
        <f t="shared" si="30"/>
        <v>0</v>
      </c>
      <c r="K853" s="194"/>
      <c r="L853" s="39"/>
      <c r="M853" s="195" t="s">
        <v>1</v>
      </c>
      <c r="N853" s="196" t="s">
        <v>42</v>
      </c>
      <c r="O853" s="71"/>
      <c r="P853" s="197">
        <f t="shared" si="31"/>
        <v>0</v>
      </c>
      <c r="Q853" s="197">
        <v>0</v>
      </c>
      <c r="R853" s="197">
        <f t="shared" si="32"/>
        <v>0</v>
      </c>
      <c r="S853" s="197">
        <v>0</v>
      </c>
      <c r="T853" s="198">
        <f t="shared" si="33"/>
        <v>0</v>
      </c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R853" s="199" t="s">
        <v>252</v>
      </c>
      <c r="AT853" s="199" t="s">
        <v>159</v>
      </c>
      <c r="AU853" s="199" t="s">
        <v>87</v>
      </c>
      <c r="AY853" s="17" t="s">
        <v>157</v>
      </c>
      <c r="BE853" s="200">
        <f t="shared" si="34"/>
        <v>0</v>
      </c>
      <c r="BF853" s="200">
        <f t="shared" si="35"/>
        <v>0</v>
      </c>
      <c r="BG853" s="200">
        <f t="shared" si="36"/>
        <v>0</v>
      </c>
      <c r="BH853" s="200">
        <f t="shared" si="37"/>
        <v>0</v>
      </c>
      <c r="BI853" s="200">
        <f t="shared" si="38"/>
        <v>0</v>
      </c>
      <c r="BJ853" s="17" t="s">
        <v>85</v>
      </c>
      <c r="BK853" s="200">
        <f t="shared" si="39"/>
        <v>0</v>
      </c>
      <c r="BL853" s="17" t="s">
        <v>252</v>
      </c>
      <c r="BM853" s="199" t="s">
        <v>1328</v>
      </c>
    </row>
    <row r="854" spans="1:65" s="12" customFormat="1" ht="22.8" customHeight="1">
      <c r="B854" s="171"/>
      <c r="C854" s="172"/>
      <c r="D854" s="173" t="s">
        <v>76</v>
      </c>
      <c r="E854" s="185" t="s">
        <v>1329</v>
      </c>
      <c r="F854" s="185" t="s">
        <v>1330</v>
      </c>
      <c r="G854" s="172"/>
      <c r="H854" s="172"/>
      <c r="I854" s="175"/>
      <c r="J854" s="186">
        <f>BK854</f>
        <v>0</v>
      </c>
      <c r="K854" s="172"/>
      <c r="L854" s="177"/>
      <c r="M854" s="178"/>
      <c r="N854" s="179"/>
      <c r="O854" s="179"/>
      <c r="P854" s="180">
        <f>SUM(P855:P903)</f>
        <v>0</v>
      </c>
      <c r="Q854" s="179"/>
      <c r="R854" s="180">
        <f>SUM(R855:R903)</f>
        <v>5.6068359000000001</v>
      </c>
      <c r="S854" s="179"/>
      <c r="T854" s="181">
        <f>SUM(T855:T903)</f>
        <v>0</v>
      </c>
      <c r="AR854" s="182" t="s">
        <v>87</v>
      </c>
      <c r="AT854" s="183" t="s">
        <v>76</v>
      </c>
      <c r="AU854" s="183" t="s">
        <v>85</v>
      </c>
      <c r="AY854" s="182" t="s">
        <v>157</v>
      </c>
      <c r="BK854" s="184">
        <f>SUM(BK855:BK903)</f>
        <v>0</v>
      </c>
    </row>
    <row r="855" spans="1:65" s="2" customFormat="1" ht="24.2" customHeight="1">
      <c r="A855" s="34"/>
      <c r="B855" s="35"/>
      <c r="C855" s="187" t="s">
        <v>1331</v>
      </c>
      <c r="D855" s="187" t="s">
        <v>159</v>
      </c>
      <c r="E855" s="188" t="s">
        <v>1332</v>
      </c>
      <c r="F855" s="189" t="s">
        <v>1333</v>
      </c>
      <c r="G855" s="190" t="s">
        <v>171</v>
      </c>
      <c r="H855" s="191">
        <v>169.75800000000001</v>
      </c>
      <c r="I855" s="192"/>
      <c r="J855" s="193">
        <f>ROUND(I855*H855,2)</f>
        <v>0</v>
      </c>
      <c r="K855" s="194"/>
      <c r="L855" s="39"/>
      <c r="M855" s="195" t="s">
        <v>1</v>
      </c>
      <c r="N855" s="196" t="s">
        <v>42</v>
      </c>
      <c r="O855" s="71"/>
      <c r="P855" s="197">
        <f>O855*H855</f>
        <v>0</v>
      </c>
      <c r="Q855" s="197">
        <v>0</v>
      </c>
      <c r="R855" s="197">
        <f>Q855*H855</f>
        <v>0</v>
      </c>
      <c r="S855" s="197">
        <v>0</v>
      </c>
      <c r="T855" s="198">
        <f>S855*H855</f>
        <v>0</v>
      </c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R855" s="199" t="s">
        <v>252</v>
      </c>
      <c r="AT855" s="199" t="s">
        <v>159</v>
      </c>
      <c r="AU855" s="199" t="s">
        <v>87</v>
      </c>
      <c r="AY855" s="17" t="s">
        <v>157</v>
      </c>
      <c r="BE855" s="200">
        <f>IF(N855="základní",J855,0)</f>
        <v>0</v>
      </c>
      <c r="BF855" s="200">
        <f>IF(N855="snížená",J855,0)</f>
        <v>0</v>
      </c>
      <c r="BG855" s="200">
        <f>IF(N855="zákl. přenesená",J855,0)</f>
        <v>0</v>
      </c>
      <c r="BH855" s="200">
        <f>IF(N855="sníž. přenesená",J855,0)</f>
        <v>0</v>
      </c>
      <c r="BI855" s="200">
        <f>IF(N855="nulová",J855,0)</f>
        <v>0</v>
      </c>
      <c r="BJ855" s="17" t="s">
        <v>85</v>
      </c>
      <c r="BK855" s="200">
        <f>ROUND(I855*H855,2)</f>
        <v>0</v>
      </c>
      <c r="BL855" s="17" t="s">
        <v>252</v>
      </c>
      <c r="BM855" s="199" t="s">
        <v>1334</v>
      </c>
    </row>
    <row r="856" spans="1:65" s="13" customFormat="1" ht="10.15">
      <c r="B856" s="201"/>
      <c r="C856" s="202"/>
      <c r="D856" s="203" t="s">
        <v>173</v>
      </c>
      <c r="E856" s="204" t="s">
        <v>1</v>
      </c>
      <c r="F856" s="205" t="s">
        <v>1335</v>
      </c>
      <c r="G856" s="202"/>
      <c r="H856" s="206">
        <v>169.75800000000001</v>
      </c>
      <c r="I856" s="207"/>
      <c r="J856" s="202"/>
      <c r="K856" s="202"/>
      <c r="L856" s="208"/>
      <c r="M856" s="209"/>
      <c r="N856" s="210"/>
      <c r="O856" s="210"/>
      <c r="P856" s="210"/>
      <c r="Q856" s="210"/>
      <c r="R856" s="210"/>
      <c r="S856" s="210"/>
      <c r="T856" s="211"/>
      <c r="AT856" s="212" t="s">
        <v>173</v>
      </c>
      <c r="AU856" s="212" t="s">
        <v>87</v>
      </c>
      <c r="AV856" s="13" t="s">
        <v>87</v>
      </c>
      <c r="AW856" s="13" t="s">
        <v>34</v>
      </c>
      <c r="AX856" s="13" t="s">
        <v>77</v>
      </c>
      <c r="AY856" s="212" t="s">
        <v>157</v>
      </c>
    </row>
    <row r="857" spans="1:65" s="14" customFormat="1" ht="10.15">
      <c r="B857" s="213"/>
      <c r="C857" s="214"/>
      <c r="D857" s="203" t="s">
        <v>173</v>
      </c>
      <c r="E857" s="215" t="s">
        <v>1</v>
      </c>
      <c r="F857" s="216" t="s">
        <v>178</v>
      </c>
      <c r="G857" s="214"/>
      <c r="H857" s="217">
        <v>169.75800000000001</v>
      </c>
      <c r="I857" s="218"/>
      <c r="J857" s="214"/>
      <c r="K857" s="214"/>
      <c r="L857" s="219"/>
      <c r="M857" s="220"/>
      <c r="N857" s="221"/>
      <c r="O857" s="221"/>
      <c r="P857" s="221"/>
      <c r="Q857" s="221"/>
      <c r="R857" s="221"/>
      <c r="S857" s="221"/>
      <c r="T857" s="222"/>
      <c r="AT857" s="223" t="s">
        <v>173</v>
      </c>
      <c r="AU857" s="223" t="s">
        <v>87</v>
      </c>
      <c r="AV857" s="14" t="s">
        <v>163</v>
      </c>
      <c r="AW857" s="14" t="s">
        <v>4</v>
      </c>
      <c r="AX857" s="14" t="s">
        <v>85</v>
      </c>
      <c r="AY857" s="223" t="s">
        <v>157</v>
      </c>
    </row>
    <row r="858" spans="1:65" s="2" customFormat="1" ht="24.2" customHeight="1">
      <c r="A858" s="34"/>
      <c r="B858" s="35"/>
      <c r="C858" s="187" t="s">
        <v>1336</v>
      </c>
      <c r="D858" s="187" t="s">
        <v>159</v>
      </c>
      <c r="E858" s="188" t="s">
        <v>1337</v>
      </c>
      <c r="F858" s="189" t="s">
        <v>1338</v>
      </c>
      <c r="G858" s="190" t="s">
        <v>171</v>
      </c>
      <c r="H858" s="191">
        <v>169.75800000000001</v>
      </c>
      <c r="I858" s="192"/>
      <c r="J858" s="193">
        <f>ROUND(I858*H858,2)</f>
        <v>0</v>
      </c>
      <c r="K858" s="194"/>
      <c r="L858" s="39"/>
      <c r="M858" s="195" t="s">
        <v>1</v>
      </c>
      <c r="N858" s="196" t="s">
        <v>42</v>
      </c>
      <c r="O858" s="71"/>
      <c r="P858" s="197">
        <f>O858*H858</f>
        <v>0</v>
      </c>
      <c r="Q858" s="197">
        <v>2.9999999999999997E-4</v>
      </c>
      <c r="R858" s="197">
        <f>Q858*H858</f>
        <v>5.0927399999999998E-2</v>
      </c>
      <c r="S858" s="197">
        <v>0</v>
      </c>
      <c r="T858" s="198">
        <f>S858*H858</f>
        <v>0</v>
      </c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R858" s="199" t="s">
        <v>252</v>
      </c>
      <c r="AT858" s="199" t="s">
        <v>159</v>
      </c>
      <c r="AU858" s="199" t="s">
        <v>87</v>
      </c>
      <c r="AY858" s="17" t="s">
        <v>157</v>
      </c>
      <c r="BE858" s="200">
        <f>IF(N858="základní",J858,0)</f>
        <v>0</v>
      </c>
      <c r="BF858" s="200">
        <f>IF(N858="snížená",J858,0)</f>
        <v>0</v>
      </c>
      <c r="BG858" s="200">
        <f>IF(N858="zákl. přenesená",J858,0)</f>
        <v>0</v>
      </c>
      <c r="BH858" s="200">
        <f>IF(N858="sníž. přenesená",J858,0)</f>
        <v>0</v>
      </c>
      <c r="BI858" s="200">
        <f>IF(N858="nulová",J858,0)</f>
        <v>0</v>
      </c>
      <c r="BJ858" s="17" t="s">
        <v>85</v>
      </c>
      <c r="BK858" s="200">
        <f>ROUND(I858*H858,2)</f>
        <v>0</v>
      </c>
      <c r="BL858" s="17" t="s">
        <v>252</v>
      </c>
      <c r="BM858" s="199" t="s">
        <v>1339</v>
      </c>
    </row>
    <row r="859" spans="1:65" s="13" customFormat="1" ht="10.15">
      <c r="B859" s="201"/>
      <c r="C859" s="202"/>
      <c r="D859" s="203" t="s">
        <v>173</v>
      </c>
      <c r="E859" s="204" t="s">
        <v>1</v>
      </c>
      <c r="F859" s="205" t="s">
        <v>1335</v>
      </c>
      <c r="G859" s="202"/>
      <c r="H859" s="206">
        <v>169.75800000000001</v>
      </c>
      <c r="I859" s="207"/>
      <c r="J859" s="202"/>
      <c r="K859" s="202"/>
      <c r="L859" s="208"/>
      <c r="M859" s="209"/>
      <c r="N859" s="210"/>
      <c r="O859" s="210"/>
      <c r="P859" s="210"/>
      <c r="Q859" s="210"/>
      <c r="R859" s="210"/>
      <c r="S859" s="210"/>
      <c r="T859" s="211"/>
      <c r="AT859" s="212" t="s">
        <v>173</v>
      </c>
      <c r="AU859" s="212" t="s">
        <v>87</v>
      </c>
      <c r="AV859" s="13" t="s">
        <v>87</v>
      </c>
      <c r="AW859" s="13" t="s">
        <v>34</v>
      </c>
      <c r="AX859" s="13" t="s">
        <v>77</v>
      </c>
      <c r="AY859" s="212" t="s">
        <v>157</v>
      </c>
    </row>
    <row r="860" spans="1:65" s="14" customFormat="1" ht="10.15">
      <c r="B860" s="213"/>
      <c r="C860" s="214"/>
      <c r="D860" s="203" t="s">
        <v>173</v>
      </c>
      <c r="E860" s="215" t="s">
        <v>1</v>
      </c>
      <c r="F860" s="216" t="s">
        <v>178</v>
      </c>
      <c r="G860" s="214"/>
      <c r="H860" s="217">
        <v>169.75800000000001</v>
      </c>
      <c r="I860" s="218"/>
      <c r="J860" s="214"/>
      <c r="K860" s="214"/>
      <c r="L860" s="219"/>
      <c r="M860" s="220"/>
      <c r="N860" s="221"/>
      <c r="O860" s="221"/>
      <c r="P860" s="221"/>
      <c r="Q860" s="221"/>
      <c r="R860" s="221"/>
      <c r="S860" s="221"/>
      <c r="T860" s="222"/>
      <c r="AT860" s="223" t="s">
        <v>173</v>
      </c>
      <c r="AU860" s="223" t="s">
        <v>87</v>
      </c>
      <c r="AV860" s="14" t="s">
        <v>163</v>
      </c>
      <c r="AW860" s="14" t="s">
        <v>4</v>
      </c>
      <c r="AX860" s="14" t="s">
        <v>85</v>
      </c>
      <c r="AY860" s="223" t="s">
        <v>157</v>
      </c>
    </row>
    <row r="861" spans="1:65" s="2" customFormat="1" ht="24.2" customHeight="1">
      <c r="A861" s="34"/>
      <c r="B861" s="35"/>
      <c r="C861" s="187" t="s">
        <v>1340</v>
      </c>
      <c r="D861" s="187" t="s">
        <v>159</v>
      </c>
      <c r="E861" s="188" t="s">
        <v>1341</v>
      </c>
      <c r="F861" s="189" t="s">
        <v>1342</v>
      </c>
      <c r="G861" s="190" t="s">
        <v>171</v>
      </c>
      <c r="H861" s="191">
        <v>31.501000000000001</v>
      </c>
      <c r="I861" s="192"/>
      <c r="J861" s="193">
        <f>ROUND(I861*H861,2)</f>
        <v>0</v>
      </c>
      <c r="K861" s="194"/>
      <c r="L861" s="39"/>
      <c r="M861" s="195" t="s">
        <v>1</v>
      </c>
      <c r="N861" s="196" t="s">
        <v>42</v>
      </c>
      <c r="O861" s="71"/>
      <c r="P861" s="197">
        <f>O861*H861</f>
        <v>0</v>
      </c>
      <c r="Q861" s="197">
        <v>1.5E-3</v>
      </c>
      <c r="R861" s="197">
        <f>Q861*H861</f>
        <v>4.7251500000000002E-2</v>
      </c>
      <c r="S861" s="197">
        <v>0</v>
      </c>
      <c r="T861" s="198">
        <f>S861*H861</f>
        <v>0</v>
      </c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R861" s="199" t="s">
        <v>252</v>
      </c>
      <c r="AT861" s="199" t="s">
        <v>159</v>
      </c>
      <c r="AU861" s="199" t="s">
        <v>87</v>
      </c>
      <c r="AY861" s="17" t="s">
        <v>157</v>
      </c>
      <c r="BE861" s="200">
        <f>IF(N861="základní",J861,0)</f>
        <v>0</v>
      </c>
      <c r="BF861" s="200">
        <f>IF(N861="snížená",J861,0)</f>
        <v>0</v>
      </c>
      <c r="BG861" s="200">
        <f>IF(N861="zákl. přenesená",J861,0)</f>
        <v>0</v>
      </c>
      <c r="BH861" s="200">
        <f>IF(N861="sníž. přenesená",J861,0)</f>
        <v>0</v>
      </c>
      <c r="BI861" s="200">
        <f>IF(N861="nulová",J861,0)</f>
        <v>0</v>
      </c>
      <c r="BJ861" s="17" t="s">
        <v>85</v>
      </c>
      <c r="BK861" s="200">
        <f>ROUND(I861*H861,2)</f>
        <v>0</v>
      </c>
      <c r="BL861" s="17" t="s">
        <v>252</v>
      </c>
      <c r="BM861" s="199" t="s">
        <v>1343</v>
      </c>
    </row>
    <row r="862" spans="1:65" s="13" customFormat="1" ht="10.15">
      <c r="B862" s="201"/>
      <c r="C862" s="202"/>
      <c r="D862" s="203" t="s">
        <v>173</v>
      </c>
      <c r="E862" s="204" t="s">
        <v>1</v>
      </c>
      <c r="F862" s="205" t="s">
        <v>1131</v>
      </c>
      <c r="G862" s="202"/>
      <c r="H862" s="206">
        <v>16.135999999999999</v>
      </c>
      <c r="I862" s="207"/>
      <c r="J862" s="202"/>
      <c r="K862" s="202"/>
      <c r="L862" s="208"/>
      <c r="M862" s="209"/>
      <c r="N862" s="210"/>
      <c r="O862" s="210"/>
      <c r="P862" s="210"/>
      <c r="Q862" s="210"/>
      <c r="R862" s="210"/>
      <c r="S862" s="210"/>
      <c r="T862" s="211"/>
      <c r="AT862" s="212" t="s">
        <v>173</v>
      </c>
      <c r="AU862" s="212" t="s">
        <v>87</v>
      </c>
      <c r="AV862" s="13" t="s">
        <v>87</v>
      </c>
      <c r="AW862" s="13" t="s">
        <v>34</v>
      </c>
      <c r="AX862" s="13" t="s">
        <v>77</v>
      </c>
      <c r="AY862" s="212" t="s">
        <v>157</v>
      </c>
    </row>
    <row r="863" spans="1:65" s="13" customFormat="1" ht="10.15">
      <c r="B863" s="201"/>
      <c r="C863" s="202"/>
      <c r="D863" s="203" t="s">
        <v>173</v>
      </c>
      <c r="E863" s="204" t="s">
        <v>1</v>
      </c>
      <c r="F863" s="205" t="s">
        <v>1134</v>
      </c>
      <c r="G863" s="202"/>
      <c r="H863" s="206">
        <v>15.365</v>
      </c>
      <c r="I863" s="207"/>
      <c r="J863" s="202"/>
      <c r="K863" s="202"/>
      <c r="L863" s="208"/>
      <c r="M863" s="209"/>
      <c r="N863" s="210"/>
      <c r="O863" s="210"/>
      <c r="P863" s="210"/>
      <c r="Q863" s="210"/>
      <c r="R863" s="210"/>
      <c r="S863" s="210"/>
      <c r="T863" s="211"/>
      <c r="AT863" s="212" t="s">
        <v>173</v>
      </c>
      <c r="AU863" s="212" t="s">
        <v>87</v>
      </c>
      <c r="AV863" s="13" t="s">
        <v>87</v>
      </c>
      <c r="AW863" s="13" t="s">
        <v>34</v>
      </c>
      <c r="AX863" s="13" t="s">
        <v>77</v>
      </c>
      <c r="AY863" s="212" t="s">
        <v>157</v>
      </c>
    </row>
    <row r="864" spans="1:65" s="14" customFormat="1" ht="10.15">
      <c r="B864" s="213"/>
      <c r="C864" s="214"/>
      <c r="D864" s="203" t="s">
        <v>173</v>
      </c>
      <c r="E864" s="215" t="s">
        <v>1</v>
      </c>
      <c r="F864" s="216" t="s">
        <v>178</v>
      </c>
      <c r="G864" s="214"/>
      <c r="H864" s="217">
        <v>31.501000000000001</v>
      </c>
      <c r="I864" s="218"/>
      <c r="J864" s="214"/>
      <c r="K864" s="214"/>
      <c r="L864" s="219"/>
      <c r="M864" s="220"/>
      <c r="N864" s="221"/>
      <c r="O864" s="221"/>
      <c r="P864" s="221"/>
      <c r="Q864" s="221"/>
      <c r="R864" s="221"/>
      <c r="S864" s="221"/>
      <c r="T864" s="222"/>
      <c r="AT864" s="223" t="s">
        <v>173</v>
      </c>
      <c r="AU864" s="223" t="s">
        <v>87</v>
      </c>
      <c r="AV864" s="14" t="s">
        <v>163</v>
      </c>
      <c r="AW864" s="14" t="s">
        <v>4</v>
      </c>
      <c r="AX864" s="14" t="s">
        <v>85</v>
      </c>
      <c r="AY864" s="223" t="s">
        <v>157</v>
      </c>
    </row>
    <row r="865" spans="1:65" s="2" customFormat="1" ht="37.799999999999997" customHeight="1">
      <c r="A865" s="34"/>
      <c r="B865" s="35"/>
      <c r="C865" s="187" t="s">
        <v>1344</v>
      </c>
      <c r="D865" s="187" t="s">
        <v>159</v>
      </c>
      <c r="E865" s="188" t="s">
        <v>1345</v>
      </c>
      <c r="F865" s="189" t="s">
        <v>1346</v>
      </c>
      <c r="G865" s="190" t="s">
        <v>171</v>
      </c>
      <c r="H865" s="191">
        <v>169.785</v>
      </c>
      <c r="I865" s="192"/>
      <c r="J865" s="193">
        <f>ROUND(I865*H865,2)</f>
        <v>0</v>
      </c>
      <c r="K865" s="194"/>
      <c r="L865" s="39"/>
      <c r="M865" s="195" t="s">
        <v>1</v>
      </c>
      <c r="N865" s="196" t="s">
        <v>42</v>
      </c>
      <c r="O865" s="71"/>
      <c r="P865" s="197">
        <f>O865*H865</f>
        <v>0</v>
      </c>
      <c r="Q865" s="197">
        <v>6.0000000000000001E-3</v>
      </c>
      <c r="R865" s="197">
        <f>Q865*H865</f>
        <v>1.01871</v>
      </c>
      <c r="S865" s="197">
        <v>0</v>
      </c>
      <c r="T865" s="198">
        <f>S865*H865</f>
        <v>0</v>
      </c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R865" s="199" t="s">
        <v>252</v>
      </c>
      <c r="AT865" s="199" t="s">
        <v>159</v>
      </c>
      <c r="AU865" s="199" t="s">
        <v>87</v>
      </c>
      <c r="AY865" s="17" t="s">
        <v>157</v>
      </c>
      <c r="BE865" s="200">
        <f>IF(N865="základní",J865,0)</f>
        <v>0</v>
      </c>
      <c r="BF865" s="200">
        <f>IF(N865="snížená",J865,0)</f>
        <v>0</v>
      </c>
      <c r="BG865" s="200">
        <f>IF(N865="zákl. přenesená",J865,0)</f>
        <v>0</v>
      </c>
      <c r="BH865" s="200">
        <f>IF(N865="sníž. přenesená",J865,0)</f>
        <v>0</v>
      </c>
      <c r="BI865" s="200">
        <f>IF(N865="nulová",J865,0)</f>
        <v>0</v>
      </c>
      <c r="BJ865" s="17" t="s">
        <v>85</v>
      </c>
      <c r="BK865" s="200">
        <f>ROUND(I865*H865,2)</f>
        <v>0</v>
      </c>
      <c r="BL865" s="17" t="s">
        <v>252</v>
      </c>
      <c r="BM865" s="199" t="s">
        <v>1347</v>
      </c>
    </row>
    <row r="866" spans="1:65" s="13" customFormat="1" ht="10.15">
      <c r="B866" s="201"/>
      <c r="C866" s="202"/>
      <c r="D866" s="203" t="s">
        <v>173</v>
      </c>
      <c r="E866" s="204" t="s">
        <v>1</v>
      </c>
      <c r="F866" s="205" t="s">
        <v>1120</v>
      </c>
      <c r="G866" s="202"/>
      <c r="H866" s="206">
        <v>12</v>
      </c>
      <c r="I866" s="207"/>
      <c r="J866" s="202"/>
      <c r="K866" s="202"/>
      <c r="L866" s="208"/>
      <c r="M866" s="209"/>
      <c r="N866" s="210"/>
      <c r="O866" s="210"/>
      <c r="P866" s="210"/>
      <c r="Q866" s="210"/>
      <c r="R866" s="210"/>
      <c r="S866" s="210"/>
      <c r="T866" s="211"/>
      <c r="AT866" s="212" t="s">
        <v>173</v>
      </c>
      <c r="AU866" s="212" t="s">
        <v>87</v>
      </c>
      <c r="AV866" s="13" t="s">
        <v>87</v>
      </c>
      <c r="AW866" s="13" t="s">
        <v>34</v>
      </c>
      <c r="AX866" s="13" t="s">
        <v>77</v>
      </c>
      <c r="AY866" s="212" t="s">
        <v>157</v>
      </c>
    </row>
    <row r="867" spans="1:65" s="13" customFormat="1" ht="10.15">
      <c r="B867" s="201"/>
      <c r="C867" s="202"/>
      <c r="D867" s="203" t="s">
        <v>173</v>
      </c>
      <c r="E867" s="204" t="s">
        <v>1</v>
      </c>
      <c r="F867" s="205" t="s">
        <v>1121</v>
      </c>
      <c r="G867" s="202"/>
      <c r="H867" s="206">
        <v>27.754999999999999</v>
      </c>
      <c r="I867" s="207"/>
      <c r="J867" s="202"/>
      <c r="K867" s="202"/>
      <c r="L867" s="208"/>
      <c r="M867" s="209"/>
      <c r="N867" s="210"/>
      <c r="O867" s="210"/>
      <c r="P867" s="210"/>
      <c r="Q867" s="210"/>
      <c r="R867" s="210"/>
      <c r="S867" s="210"/>
      <c r="T867" s="211"/>
      <c r="AT867" s="212" t="s">
        <v>173</v>
      </c>
      <c r="AU867" s="212" t="s">
        <v>87</v>
      </c>
      <c r="AV867" s="13" t="s">
        <v>87</v>
      </c>
      <c r="AW867" s="13" t="s">
        <v>34</v>
      </c>
      <c r="AX867" s="13" t="s">
        <v>77</v>
      </c>
      <c r="AY867" s="212" t="s">
        <v>157</v>
      </c>
    </row>
    <row r="868" spans="1:65" s="13" customFormat="1" ht="10.15">
      <c r="B868" s="201"/>
      <c r="C868" s="202"/>
      <c r="D868" s="203" t="s">
        <v>173</v>
      </c>
      <c r="E868" s="204" t="s">
        <v>1</v>
      </c>
      <c r="F868" s="205" t="s">
        <v>1122</v>
      </c>
      <c r="G868" s="202"/>
      <c r="H868" s="206">
        <v>25.72</v>
      </c>
      <c r="I868" s="207"/>
      <c r="J868" s="202"/>
      <c r="K868" s="202"/>
      <c r="L868" s="208"/>
      <c r="M868" s="209"/>
      <c r="N868" s="210"/>
      <c r="O868" s="210"/>
      <c r="P868" s="210"/>
      <c r="Q868" s="210"/>
      <c r="R868" s="210"/>
      <c r="S868" s="210"/>
      <c r="T868" s="211"/>
      <c r="AT868" s="212" t="s">
        <v>173</v>
      </c>
      <c r="AU868" s="212" t="s">
        <v>87</v>
      </c>
      <c r="AV868" s="13" t="s">
        <v>87</v>
      </c>
      <c r="AW868" s="13" t="s">
        <v>34</v>
      </c>
      <c r="AX868" s="13" t="s">
        <v>77</v>
      </c>
      <c r="AY868" s="212" t="s">
        <v>157</v>
      </c>
    </row>
    <row r="869" spans="1:65" s="13" customFormat="1" ht="10.15">
      <c r="B869" s="201"/>
      <c r="C869" s="202"/>
      <c r="D869" s="203" t="s">
        <v>173</v>
      </c>
      <c r="E869" s="204" t="s">
        <v>1</v>
      </c>
      <c r="F869" s="205" t="s">
        <v>1128</v>
      </c>
      <c r="G869" s="202"/>
      <c r="H869" s="206">
        <v>2.66</v>
      </c>
      <c r="I869" s="207"/>
      <c r="J869" s="202"/>
      <c r="K869" s="202"/>
      <c r="L869" s="208"/>
      <c r="M869" s="209"/>
      <c r="N869" s="210"/>
      <c r="O869" s="210"/>
      <c r="P869" s="210"/>
      <c r="Q869" s="210"/>
      <c r="R869" s="210"/>
      <c r="S869" s="210"/>
      <c r="T869" s="211"/>
      <c r="AT869" s="212" t="s">
        <v>173</v>
      </c>
      <c r="AU869" s="212" t="s">
        <v>87</v>
      </c>
      <c r="AV869" s="13" t="s">
        <v>87</v>
      </c>
      <c r="AW869" s="13" t="s">
        <v>34</v>
      </c>
      <c r="AX869" s="13" t="s">
        <v>77</v>
      </c>
      <c r="AY869" s="212" t="s">
        <v>157</v>
      </c>
    </row>
    <row r="870" spans="1:65" s="13" customFormat="1" ht="10.15">
      <c r="B870" s="201"/>
      <c r="C870" s="202"/>
      <c r="D870" s="203" t="s">
        <v>173</v>
      </c>
      <c r="E870" s="204" t="s">
        <v>1</v>
      </c>
      <c r="F870" s="205" t="s">
        <v>1129</v>
      </c>
      <c r="G870" s="202"/>
      <c r="H870" s="206">
        <v>1.2829999999999999</v>
      </c>
      <c r="I870" s="207"/>
      <c r="J870" s="202"/>
      <c r="K870" s="202"/>
      <c r="L870" s="208"/>
      <c r="M870" s="209"/>
      <c r="N870" s="210"/>
      <c r="O870" s="210"/>
      <c r="P870" s="210"/>
      <c r="Q870" s="210"/>
      <c r="R870" s="210"/>
      <c r="S870" s="210"/>
      <c r="T870" s="211"/>
      <c r="AT870" s="212" t="s">
        <v>173</v>
      </c>
      <c r="AU870" s="212" t="s">
        <v>87</v>
      </c>
      <c r="AV870" s="13" t="s">
        <v>87</v>
      </c>
      <c r="AW870" s="13" t="s">
        <v>34</v>
      </c>
      <c r="AX870" s="13" t="s">
        <v>77</v>
      </c>
      <c r="AY870" s="212" t="s">
        <v>157</v>
      </c>
    </row>
    <row r="871" spans="1:65" s="13" customFormat="1" ht="10.15">
      <c r="B871" s="201"/>
      <c r="C871" s="202"/>
      <c r="D871" s="203" t="s">
        <v>173</v>
      </c>
      <c r="E871" s="204" t="s">
        <v>1</v>
      </c>
      <c r="F871" s="205" t="s">
        <v>1130</v>
      </c>
      <c r="G871" s="202"/>
      <c r="H871" s="206">
        <v>1.2829999999999999</v>
      </c>
      <c r="I871" s="207"/>
      <c r="J871" s="202"/>
      <c r="K871" s="202"/>
      <c r="L871" s="208"/>
      <c r="M871" s="209"/>
      <c r="N871" s="210"/>
      <c r="O871" s="210"/>
      <c r="P871" s="210"/>
      <c r="Q871" s="210"/>
      <c r="R871" s="210"/>
      <c r="S871" s="210"/>
      <c r="T871" s="211"/>
      <c r="AT871" s="212" t="s">
        <v>173</v>
      </c>
      <c r="AU871" s="212" t="s">
        <v>87</v>
      </c>
      <c r="AV871" s="13" t="s">
        <v>87</v>
      </c>
      <c r="AW871" s="13" t="s">
        <v>34</v>
      </c>
      <c r="AX871" s="13" t="s">
        <v>77</v>
      </c>
      <c r="AY871" s="212" t="s">
        <v>157</v>
      </c>
    </row>
    <row r="872" spans="1:65" s="13" customFormat="1" ht="10.15">
      <c r="B872" s="201"/>
      <c r="C872" s="202"/>
      <c r="D872" s="203" t="s">
        <v>173</v>
      </c>
      <c r="E872" s="204" t="s">
        <v>1</v>
      </c>
      <c r="F872" s="205" t="s">
        <v>1131</v>
      </c>
      <c r="G872" s="202"/>
      <c r="H872" s="206">
        <v>16.135999999999999</v>
      </c>
      <c r="I872" s="207"/>
      <c r="J872" s="202"/>
      <c r="K872" s="202"/>
      <c r="L872" s="208"/>
      <c r="M872" s="209"/>
      <c r="N872" s="210"/>
      <c r="O872" s="210"/>
      <c r="P872" s="210"/>
      <c r="Q872" s="210"/>
      <c r="R872" s="210"/>
      <c r="S872" s="210"/>
      <c r="T872" s="211"/>
      <c r="AT872" s="212" t="s">
        <v>173</v>
      </c>
      <c r="AU872" s="212" t="s">
        <v>87</v>
      </c>
      <c r="AV872" s="13" t="s">
        <v>87</v>
      </c>
      <c r="AW872" s="13" t="s">
        <v>34</v>
      </c>
      <c r="AX872" s="13" t="s">
        <v>77</v>
      </c>
      <c r="AY872" s="212" t="s">
        <v>157</v>
      </c>
    </row>
    <row r="873" spans="1:65" s="13" customFormat="1" ht="10.15">
      <c r="B873" s="201"/>
      <c r="C873" s="202"/>
      <c r="D873" s="203" t="s">
        <v>173</v>
      </c>
      <c r="E873" s="204" t="s">
        <v>1</v>
      </c>
      <c r="F873" s="205" t="s">
        <v>1132</v>
      </c>
      <c r="G873" s="202"/>
      <c r="H873" s="206">
        <v>6.6829999999999998</v>
      </c>
      <c r="I873" s="207"/>
      <c r="J873" s="202"/>
      <c r="K873" s="202"/>
      <c r="L873" s="208"/>
      <c r="M873" s="209"/>
      <c r="N873" s="210"/>
      <c r="O873" s="210"/>
      <c r="P873" s="210"/>
      <c r="Q873" s="210"/>
      <c r="R873" s="210"/>
      <c r="S873" s="210"/>
      <c r="T873" s="211"/>
      <c r="AT873" s="212" t="s">
        <v>173</v>
      </c>
      <c r="AU873" s="212" t="s">
        <v>87</v>
      </c>
      <c r="AV873" s="13" t="s">
        <v>87</v>
      </c>
      <c r="AW873" s="13" t="s">
        <v>34</v>
      </c>
      <c r="AX873" s="13" t="s">
        <v>77</v>
      </c>
      <c r="AY873" s="212" t="s">
        <v>157</v>
      </c>
    </row>
    <row r="874" spans="1:65" s="13" customFormat="1" ht="10.15">
      <c r="B874" s="201"/>
      <c r="C874" s="202"/>
      <c r="D874" s="203" t="s">
        <v>173</v>
      </c>
      <c r="E874" s="204" t="s">
        <v>1</v>
      </c>
      <c r="F874" s="205" t="s">
        <v>1133</v>
      </c>
      <c r="G874" s="202"/>
      <c r="H874" s="206">
        <v>5.89</v>
      </c>
      <c r="I874" s="207"/>
      <c r="J874" s="202"/>
      <c r="K874" s="202"/>
      <c r="L874" s="208"/>
      <c r="M874" s="209"/>
      <c r="N874" s="210"/>
      <c r="O874" s="210"/>
      <c r="P874" s="210"/>
      <c r="Q874" s="210"/>
      <c r="R874" s="210"/>
      <c r="S874" s="210"/>
      <c r="T874" s="211"/>
      <c r="AT874" s="212" t="s">
        <v>173</v>
      </c>
      <c r="AU874" s="212" t="s">
        <v>87</v>
      </c>
      <c r="AV874" s="13" t="s">
        <v>87</v>
      </c>
      <c r="AW874" s="13" t="s">
        <v>34</v>
      </c>
      <c r="AX874" s="13" t="s">
        <v>77</v>
      </c>
      <c r="AY874" s="212" t="s">
        <v>157</v>
      </c>
    </row>
    <row r="875" spans="1:65" s="13" customFormat="1" ht="10.15">
      <c r="B875" s="201"/>
      <c r="C875" s="202"/>
      <c r="D875" s="203" t="s">
        <v>173</v>
      </c>
      <c r="E875" s="204" t="s">
        <v>1</v>
      </c>
      <c r="F875" s="205" t="s">
        <v>1134</v>
      </c>
      <c r="G875" s="202"/>
      <c r="H875" s="206">
        <v>15.365</v>
      </c>
      <c r="I875" s="207"/>
      <c r="J875" s="202"/>
      <c r="K875" s="202"/>
      <c r="L875" s="208"/>
      <c r="M875" s="209"/>
      <c r="N875" s="210"/>
      <c r="O875" s="210"/>
      <c r="P875" s="210"/>
      <c r="Q875" s="210"/>
      <c r="R875" s="210"/>
      <c r="S875" s="210"/>
      <c r="T875" s="211"/>
      <c r="AT875" s="212" t="s">
        <v>173</v>
      </c>
      <c r="AU875" s="212" t="s">
        <v>87</v>
      </c>
      <c r="AV875" s="13" t="s">
        <v>87</v>
      </c>
      <c r="AW875" s="13" t="s">
        <v>34</v>
      </c>
      <c r="AX875" s="13" t="s">
        <v>77</v>
      </c>
      <c r="AY875" s="212" t="s">
        <v>157</v>
      </c>
    </row>
    <row r="876" spans="1:65" s="13" customFormat="1" ht="10.15">
      <c r="B876" s="201"/>
      <c r="C876" s="202"/>
      <c r="D876" s="203" t="s">
        <v>173</v>
      </c>
      <c r="E876" s="204" t="s">
        <v>1</v>
      </c>
      <c r="F876" s="205" t="s">
        <v>1135</v>
      </c>
      <c r="G876" s="202"/>
      <c r="H876" s="206">
        <v>3.99</v>
      </c>
      <c r="I876" s="207"/>
      <c r="J876" s="202"/>
      <c r="K876" s="202"/>
      <c r="L876" s="208"/>
      <c r="M876" s="209"/>
      <c r="N876" s="210"/>
      <c r="O876" s="210"/>
      <c r="P876" s="210"/>
      <c r="Q876" s="210"/>
      <c r="R876" s="210"/>
      <c r="S876" s="210"/>
      <c r="T876" s="211"/>
      <c r="AT876" s="212" t="s">
        <v>173</v>
      </c>
      <c r="AU876" s="212" t="s">
        <v>87</v>
      </c>
      <c r="AV876" s="13" t="s">
        <v>87</v>
      </c>
      <c r="AW876" s="13" t="s">
        <v>34</v>
      </c>
      <c r="AX876" s="13" t="s">
        <v>77</v>
      </c>
      <c r="AY876" s="212" t="s">
        <v>157</v>
      </c>
    </row>
    <row r="877" spans="1:65" s="13" customFormat="1" ht="10.15">
      <c r="B877" s="201"/>
      <c r="C877" s="202"/>
      <c r="D877" s="203" t="s">
        <v>173</v>
      </c>
      <c r="E877" s="204" t="s">
        <v>1</v>
      </c>
      <c r="F877" s="205" t="s">
        <v>1136</v>
      </c>
      <c r="G877" s="202"/>
      <c r="H877" s="206">
        <v>4.42</v>
      </c>
      <c r="I877" s="207"/>
      <c r="J877" s="202"/>
      <c r="K877" s="202"/>
      <c r="L877" s="208"/>
      <c r="M877" s="209"/>
      <c r="N877" s="210"/>
      <c r="O877" s="210"/>
      <c r="P877" s="210"/>
      <c r="Q877" s="210"/>
      <c r="R877" s="210"/>
      <c r="S877" s="210"/>
      <c r="T877" s="211"/>
      <c r="AT877" s="212" t="s">
        <v>173</v>
      </c>
      <c r="AU877" s="212" t="s">
        <v>87</v>
      </c>
      <c r="AV877" s="13" t="s">
        <v>87</v>
      </c>
      <c r="AW877" s="13" t="s">
        <v>34</v>
      </c>
      <c r="AX877" s="13" t="s">
        <v>77</v>
      </c>
      <c r="AY877" s="212" t="s">
        <v>157</v>
      </c>
    </row>
    <row r="878" spans="1:65" s="13" customFormat="1" ht="10.15">
      <c r="B878" s="201"/>
      <c r="C878" s="202"/>
      <c r="D878" s="203" t="s">
        <v>173</v>
      </c>
      <c r="E878" s="204" t="s">
        <v>1</v>
      </c>
      <c r="F878" s="205" t="s">
        <v>1137</v>
      </c>
      <c r="G878" s="202"/>
      <c r="H878" s="206">
        <v>1.65</v>
      </c>
      <c r="I878" s="207"/>
      <c r="J878" s="202"/>
      <c r="K878" s="202"/>
      <c r="L878" s="208"/>
      <c r="M878" s="209"/>
      <c r="N878" s="210"/>
      <c r="O878" s="210"/>
      <c r="P878" s="210"/>
      <c r="Q878" s="210"/>
      <c r="R878" s="210"/>
      <c r="S878" s="210"/>
      <c r="T878" s="211"/>
      <c r="AT878" s="212" t="s">
        <v>173</v>
      </c>
      <c r="AU878" s="212" t="s">
        <v>87</v>
      </c>
      <c r="AV878" s="13" t="s">
        <v>87</v>
      </c>
      <c r="AW878" s="13" t="s">
        <v>34</v>
      </c>
      <c r="AX878" s="13" t="s">
        <v>77</v>
      </c>
      <c r="AY878" s="212" t="s">
        <v>157</v>
      </c>
    </row>
    <row r="879" spans="1:65" s="13" customFormat="1" ht="10.15">
      <c r="B879" s="201"/>
      <c r="C879" s="202"/>
      <c r="D879" s="203" t="s">
        <v>173</v>
      </c>
      <c r="E879" s="204" t="s">
        <v>1</v>
      </c>
      <c r="F879" s="205" t="s">
        <v>1138</v>
      </c>
      <c r="G879" s="202"/>
      <c r="H879" s="206">
        <v>1.65</v>
      </c>
      <c r="I879" s="207"/>
      <c r="J879" s="202"/>
      <c r="K879" s="202"/>
      <c r="L879" s="208"/>
      <c r="M879" s="209"/>
      <c r="N879" s="210"/>
      <c r="O879" s="210"/>
      <c r="P879" s="210"/>
      <c r="Q879" s="210"/>
      <c r="R879" s="210"/>
      <c r="S879" s="210"/>
      <c r="T879" s="211"/>
      <c r="AT879" s="212" t="s">
        <v>173</v>
      </c>
      <c r="AU879" s="212" t="s">
        <v>87</v>
      </c>
      <c r="AV879" s="13" t="s">
        <v>87</v>
      </c>
      <c r="AW879" s="13" t="s">
        <v>34</v>
      </c>
      <c r="AX879" s="13" t="s">
        <v>77</v>
      </c>
      <c r="AY879" s="212" t="s">
        <v>157</v>
      </c>
    </row>
    <row r="880" spans="1:65" s="13" customFormat="1" ht="10.15">
      <c r="B880" s="201"/>
      <c r="C880" s="202"/>
      <c r="D880" s="203" t="s">
        <v>173</v>
      </c>
      <c r="E880" s="204" t="s">
        <v>1</v>
      </c>
      <c r="F880" s="205" t="s">
        <v>1139</v>
      </c>
      <c r="G880" s="202"/>
      <c r="H880" s="206">
        <v>5.17</v>
      </c>
      <c r="I880" s="207"/>
      <c r="J880" s="202"/>
      <c r="K880" s="202"/>
      <c r="L880" s="208"/>
      <c r="M880" s="209"/>
      <c r="N880" s="210"/>
      <c r="O880" s="210"/>
      <c r="P880" s="210"/>
      <c r="Q880" s="210"/>
      <c r="R880" s="210"/>
      <c r="S880" s="210"/>
      <c r="T880" s="211"/>
      <c r="AT880" s="212" t="s">
        <v>173</v>
      </c>
      <c r="AU880" s="212" t="s">
        <v>87</v>
      </c>
      <c r="AV880" s="13" t="s">
        <v>87</v>
      </c>
      <c r="AW880" s="13" t="s">
        <v>34</v>
      </c>
      <c r="AX880" s="13" t="s">
        <v>77</v>
      </c>
      <c r="AY880" s="212" t="s">
        <v>157</v>
      </c>
    </row>
    <row r="881" spans="1:65" s="13" customFormat="1" ht="10.15">
      <c r="B881" s="201"/>
      <c r="C881" s="202"/>
      <c r="D881" s="203" t="s">
        <v>173</v>
      </c>
      <c r="E881" s="204" t="s">
        <v>1</v>
      </c>
      <c r="F881" s="205" t="s">
        <v>1123</v>
      </c>
      <c r="G881" s="202"/>
      <c r="H881" s="206">
        <v>38.130000000000003</v>
      </c>
      <c r="I881" s="207"/>
      <c r="J881" s="202"/>
      <c r="K881" s="202"/>
      <c r="L881" s="208"/>
      <c r="M881" s="209"/>
      <c r="N881" s="210"/>
      <c r="O881" s="210"/>
      <c r="P881" s="210"/>
      <c r="Q881" s="210"/>
      <c r="R881" s="210"/>
      <c r="S881" s="210"/>
      <c r="T881" s="211"/>
      <c r="AT881" s="212" t="s">
        <v>173</v>
      </c>
      <c r="AU881" s="212" t="s">
        <v>87</v>
      </c>
      <c r="AV881" s="13" t="s">
        <v>87</v>
      </c>
      <c r="AW881" s="13" t="s">
        <v>34</v>
      </c>
      <c r="AX881" s="13" t="s">
        <v>77</v>
      </c>
      <c r="AY881" s="212" t="s">
        <v>157</v>
      </c>
    </row>
    <row r="882" spans="1:65" s="14" customFormat="1" ht="10.15">
      <c r="B882" s="213"/>
      <c r="C882" s="214"/>
      <c r="D882" s="203" t="s">
        <v>173</v>
      </c>
      <c r="E882" s="215" t="s">
        <v>1</v>
      </c>
      <c r="F882" s="216" t="s">
        <v>178</v>
      </c>
      <c r="G882" s="214"/>
      <c r="H882" s="217">
        <v>169.785</v>
      </c>
      <c r="I882" s="218"/>
      <c r="J882" s="214"/>
      <c r="K882" s="214"/>
      <c r="L882" s="219"/>
      <c r="M882" s="220"/>
      <c r="N882" s="221"/>
      <c r="O882" s="221"/>
      <c r="P882" s="221"/>
      <c r="Q882" s="221"/>
      <c r="R882" s="221"/>
      <c r="S882" s="221"/>
      <c r="T882" s="222"/>
      <c r="AT882" s="223" t="s">
        <v>173</v>
      </c>
      <c r="AU882" s="223" t="s">
        <v>87</v>
      </c>
      <c r="AV882" s="14" t="s">
        <v>163</v>
      </c>
      <c r="AW882" s="14" t="s">
        <v>4</v>
      </c>
      <c r="AX882" s="14" t="s">
        <v>85</v>
      </c>
      <c r="AY882" s="223" t="s">
        <v>157</v>
      </c>
    </row>
    <row r="883" spans="1:65" s="2" customFormat="1" ht="33" customHeight="1">
      <c r="A883" s="34"/>
      <c r="B883" s="35"/>
      <c r="C883" s="234" t="s">
        <v>1348</v>
      </c>
      <c r="D883" s="234" t="s">
        <v>334</v>
      </c>
      <c r="E883" s="235" t="s">
        <v>1349</v>
      </c>
      <c r="F883" s="236" t="s">
        <v>1350</v>
      </c>
      <c r="G883" s="237" t="s">
        <v>171</v>
      </c>
      <c r="H883" s="238">
        <v>152.11199999999999</v>
      </c>
      <c r="I883" s="239"/>
      <c r="J883" s="240">
        <f>ROUND(I883*H883,2)</f>
        <v>0</v>
      </c>
      <c r="K883" s="241"/>
      <c r="L883" s="242"/>
      <c r="M883" s="243" t="s">
        <v>1</v>
      </c>
      <c r="N883" s="244" t="s">
        <v>42</v>
      </c>
      <c r="O883" s="71"/>
      <c r="P883" s="197">
        <f>O883*H883</f>
        <v>0</v>
      </c>
      <c r="Q883" s="197">
        <v>2.1999999999999999E-2</v>
      </c>
      <c r="R883" s="197">
        <f>Q883*H883</f>
        <v>3.3464639999999997</v>
      </c>
      <c r="S883" s="197">
        <v>0</v>
      </c>
      <c r="T883" s="198">
        <f>S883*H883</f>
        <v>0</v>
      </c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R883" s="199" t="s">
        <v>328</v>
      </c>
      <c r="AT883" s="199" t="s">
        <v>334</v>
      </c>
      <c r="AU883" s="199" t="s">
        <v>87</v>
      </c>
      <c r="AY883" s="17" t="s">
        <v>157</v>
      </c>
      <c r="BE883" s="200">
        <f>IF(N883="základní",J883,0)</f>
        <v>0</v>
      </c>
      <c r="BF883" s="200">
        <f>IF(N883="snížená",J883,0)</f>
        <v>0</v>
      </c>
      <c r="BG883" s="200">
        <f>IF(N883="zákl. přenesená",J883,0)</f>
        <v>0</v>
      </c>
      <c r="BH883" s="200">
        <f>IF(N883="sníž. přenesená",J883,0)</f>
        <v>0</v>
      </c>
      <c r="BI883" s="200">
        <f>IF(N883="nulová",J883,0)</f>
        <v>0</v>
      </c>
      <c r="BJ883" s="17" t="s">
        <v>85</v>
      </c>
      <c r="BK883" s="200">
        <f>ROUND(I883*H883,2)</f>
        <v>0</v>
      </c>
      <c r="BL883" s="17" t="s">
        <v>252</v>
      </c>
      <c r="BM883" s="199" t="s">
        <v>1351</v>
      </c>
    </row>
    <row r="884" spans="1:65" s="13" customFormat="1" ht="10.15">
      <c r="B884" s="201"/>
      <c r="C884" s="202"/>
      <c r="D884" s="203" t="s">
        <v>173</v>
      </c>
      <c r="E884" s="204" t="s">
        <v>1</v>
      </c>
      <c r="F884" s="205" t="s">
        <v>1120</v>
      </c>
      <c r="G884" s="202"/>
      <c r="H884" s="206">
        <v>12</v>
      </c>
      <c r="I884" s="207"/>
      <c r="J884" s="202"/>
      <c r="K884" s="202"/>
      <c r="L884" s="208"/>
      <c r="M884" s="209"/>
      <c r="N884" s="210"/>
      <c r="O884" s="210"/>
      <c r="P884" s="210"/>
      <c r="Q884" s="210"/>
      <c r="R884" s="210"/>
      <c r="S884" s="210"/>
      <c r="T884" s="211"/>
      <c r="AT884" s="212" t="s">
        <v>173</v>
      </c>
      <c r="AU884" s="212" t="s">
        <v>87</v>
      </c>
      <c r="AV884" s="13" t="s">
        <v>87</v>
      </c>
      <c r="AW884" s="13" t="s">
        <v>34</v>
      </c>
      <c r="AX884" s="13" t="s">
        <v>77</v>
      </c>
      <c r="AY884" s="212" t="s">
        <v>157</v>
      </c>
    </row>
    <row r="885" spans="1:65" s="13" customFormat="1" ht="10.15">
      <c r="B885" s="201"/>
      <c r="C885" s="202"/>
      <c r="D885" s="203" t="s">
        <v>173</v>
      </c>
      <c r="E885" s="204" t="s">
        <v>1</v>
      </c>
      <c r="F885" s="205" t="s">
        <v>1121</v>
      </c>
      <c r="G885" s="202"/>
      <c r="H885" s="206">
        <v>27.754999999999999</v>
      </c>
      <c r="I885" s="207"/>
      <c r="J885" s="202"/>
      <c r="K885" s="202"/>
      <c r="L885" s="208"/>
      <c r="M885" s="209"/>
      <c r="N885" s="210"/>
      <c r="O885" s="210"/>
      <c r="P885" s="210"/>
      <c r="Q885" s="210"/>
      <c r="R885" s="210"/>
      <c r="S885" s="210"/>
      <c r="T885" s="211"/>
      <c r="AT885" s="212" t="s">
        <v>173</v>
      </c>
      <c r="AU885" s="212" t="s">
        <v>87</v>
      </c>
      <c r="AV885" s="13" t="s">
        <v>87</v>
      </c>
      <c r="AW885" s="13" t="s">
        <v>34</v>
      </c>
      <c r="AX885" s="13" t="s">
        <v>77</v>
      </c>
      <c r="AY885" s="212" t="s">
        <v>157</v>
      </c>
    </row>
    <row r="886" spans="1:65" s="13" customFormat="1" ht="10.15">
      <c r="B886" s="201"/>
      <c r="C886" s="202"/>
      <c r="D886" s="203" t="s">
        <v>173</v>
      </c>
      <c r="E886" s="204" t="s">
        <v>1</v>
      </c>
      <c r="F886" s="205" t="s">
        <v>1122</v>
      </c>
      <c r="G886" s="202"/>
      <c r="H886" s="206">
        <v>25.72</v>
      </c>
      <c r="I886" s="207"/>
      <c r="J886" s="202"/>
      <c r="K886" s="202"/>
      <c r="L886" s="208"/>
      <c r="M886" s="209"/>
      <c r="N886" s="210"/>
      <c r="O886" s="210"/>
      <c r="P886" s="210"/>
      <c r="Q886" s="210"/>
      <c r="R886" s="210"/>
      <c r="S886" s="210"/>
      <c r="T886" s="211"/>
      <c r="AT886" s="212" t="s">
        <v>173</v>
      </c>
      <c r="AU886" s="212" t="s">
        <v>87</v>
      </c>
      <c r="AV886" s="13" t="s">
        <v>87</v>
      </c>
      <c r="AW886" s="13" t="s">
        <v>34</v>
      </c>
      <c r="AX886" s="13" t="s">
        <v>77</v>
      </c>
      <c r="AY886" s="212" t="s">
        <v>157</v>
      </c>
    </row>
    <row r="887" spans="1:65" s="13" customFormat="1" ht="10.15">
      <c r="B887" s="201"/>
      <c r="C887" s="202"/>
      <c r="D887" s="203" t="s">
        <v>173</v>
      </c>
      <c r="E887" s="204" t="s">
        <v>1</v>
      </c>
      <c r="F887" s="205" t="s">
        <v>1128</v>
      </c>
      <c r="G887" s="202"/>
      <c r="H887" s="206">
        <v>2.66</v>
      </c>
      <c r="I887" s="207"/>
      <c r="J887" s="202"/>
      <c r="K887" s="202"/>
      <c r="L887" s="208"/>
      <c r="M887" s="209"/>
      <c r="N887" s="210"/>
      <c r="O887" s="210"/>
      <c r="P887" s="210"/>
      <c r="Q887" s="210"/>
      <c r="R887" s="210"/>
      <c r="S887" s="210"/>
      <c r="T887" s="211"/>
      <c r="AT887" s="212" t="s">
        <v>173</v>
      </c>
      <c r="AU887" s="212" t="s">
        <v>87</v>
      </c>
      <c r="AV887" s="13" t="s">
        <v>87</v>
      </c>
      <c r="AW887" s="13" t="s">
        <v>34</v>
      </c>
      <c r="AX887" s="13" t="s">
        <v>77</v>
      </c>
      <c r="AY887" s="212" t="s">
        <v>157</v>
      </c>
    </row>
    <row r="888" spans="1:65" s="13" customFormat="1" ht="10.15">
      <c r="B888" s="201"/>
      <c r="C888" s="202"/>
      <c r="D888" s="203" t="s">
        <v>173</v>
      </c>
      <c r="E888" s="204" t="s">
        <v>1</v>
      </c>
      <c r="F888" s="205" t="s">
        <v>1129</v>
      </c>
      <c r="G888" s="202"/>
      <c r="H888" s="206">
        <v>1.2829999999999999</v>
      </c>
      <c r="I888" s="207"/>
      <c r="J888" s="202"/>
      <c r="K888" s="202"/>
      <c r="L888" s="208"/>
      <c r="M888" s="209"/>
      <c r="N888" s="210"/>
      <c r="O888" s="210"/>
      <c r="P888" s="210"/>
      <c r="Q888" s="210"/>
      <c r="R888" s="210"/>
      <c r="S888" s="210"/>
      <c r="T888" s="211"/>
      <c r="AT888" s="212" t="s">
        <v>173</v>
      </c>
      <c r="AU888" s="212" t="s">
        <v>87</v>
      </c>
      <c r="AV888" s="13" t="s">
        <v>87</v>
      </c>
      <c r="AW888" s="13" t="s">
        <v>34</v>
      </c>
      <c r="AX888" s="13" t="s">
        <v>77</v>
      </c>
      <c r="AY888" s="212" t="s">
        <v>157</v>
      </c>
    </row>
    <row r="889" spans="1:65" s="13" customFormat="1" ht="10.15">
      <c r="B889" s="201"/>
      <c r="C889" s="202"/>
      <c r="D889" s="203" t="s">
        <v>173</v>
      </c>
      <c r="E889" s="204" t="s">
        <v>1</v>
      </c>
      <c r="F889" s="205" t="s">
        <v>1130</v>
      </c>
      <c r="G889" s="202"/>
      <c r="H889" s="206">
        <v>1.2829999999999999</v>
      </c>
      <c r="I889" s="207"/>
      <c r="J889" s="202"/>
      <c r="K889" s="202"/>
      <c r="L889" s="208"/>
      <c r="M889" s="209"/>
      <c r="N889" s="210"/>
      <c r="O889" s="210"/>
      <c r="P889" s="210"/>
      <c r="Q889" s="210"/>
      <c r="R889" s="210"/>
      <c r="S889" s="210"/>
      <c r="T889" s="211"/>
      <c r="AT889" s="212" t="s">
        <v>173</v>
      </c>
      <c r="AU889" s="212" t="s">
        <v>87</v>
      </c>
      <c r="AV889" s="13" t="s">
        <v>87</v>
      </c>
      <c r="AW889" s="13" t="s">
        <v>34</v>
      </c>
      <c r="AX889" s="13" t="s">
        <v>77</v>
      </c>
      <c r="AY889" s="212" t="s">
        <v>157</v>
      </c>
    </row>
    <row r="890" spans="1:65" s="13" customFormat="1" ht="10.15">
      <c r="B890" s="201"/>
      <c r="C890" s="202"/>
      <c r="D890" s="203" t="s">
        <v>173</v>
      </c>
      <c r="E890" s="204" t="s">
        <v>1</v>
      </c>
      <c r="F890" s="205" t="s">
        <v>1132</v>
      </c>
      <c r="G890" s="202"/>
      <c r="H890" s="206">
        <v>6.6829999999999998</v>
      </c>
      <c r="I890" s="207"/>
      <c r="J890" s="202"/>
      <c r="K890" s="202"/>
      <c r="L890" s="208"/>
      <c r="M890" s="209"/>
      <c r="N890" s="210"/>
      <c r="O890" s="210"/>
      <c r="P890" s="210"/>
      <c r="Q890" s="210"/>
      <c r="R890" s="210"/>
      <c r="S890" s="210"/>
      <c r="T890" s="211"/>
      <c r="AT890" s="212" t="s">
        <v>173</v>
      </c>
      <c r="AU890" s="212" t="s">
        <v>87</v>
      </c>
      <c r="AV890" s="13" t="s">
        <v>87</v>
      </c>
      <c r="AW890" s="13" t="s">
        <v>34</v>
      </c>
      <c r="AX890" s="13" t="s">
        <v>77</v>
      </c>
      <c r="AY890" s="212" t="s">
        <v>157</v>
      </c>
    </row>
    <row r="891" spans="1:65" s="13" customFormat="1" ht="10.15">
      <c r="B891" s="201"/>
      <c r="C891" s="202"/>
      <c r="D891" s="203" t="s">
        <v>173</v>
      </c>
      <c r="E891" s="204" t="s">
        <v>1</v>
      </c>
      <c r="F891" s="205" t="s">
        <v>1133</v>
      </c>
      <c r="G891" s="202"/>
      <c r="H891" s="206">
        <v>5.89</v>
      </c>
      <c r="I891" s="207"/>
      <c r="J891" s="202"/>
      <c r="K891" s="202"/>
      <c r="L891" s="208"/>
      <c r="M891" s="209"/>
      <c r="N891" s="210"/>
      <c r="O891" s="210"/>
      <c r="P891" s="210"/>
      <c r="Q891" s="210"/>
      <c r="R891" s="210"/>
      <c r="S891" s="210"/>
      <c r="T891" s="211"/>
      <c r="AT891" s="212" t="s">
        <v>173</v>
      </c>
      <c r="AU891" s="212" t="s">
        <v>87</v>
      </c>
      <c r="AV891" s="13" t="s">
        <v>87</v>
      </c>
      <c r="AW891" s="13" t="s">
        <v>34</v>
      </c>
      <c r="AX891" s="13" t="s">
        <v>77</v>
      </c>
      <c r="AY891" s="212" t="s">
        <v>157</v>
      </c>
    </row>
    <row r="892" spans="1:65" s="13" customFormat="1" ht="10.15">
      <c r="B892" s="201"/>
      <c r="C892" s="202"/>
      <c r="D892" s="203" t="s">
        <v>173</v>
      </c>
      <c r="E892" s="204" t="s">
        <v>1</v>
      </c>
      <c r="F892" s="205" t="s">
        <v>1135</v>
      </c>
      <c r="G892" s="202"/>
      <c r="H892" s="206">
        <v>3.99</v>
      </c>
      <c r="I892" s="207"/>
      <c r="J892" s="202"/>
      <c r="K892" s="202"/>
      <c r="L892" s="208"/>
      <c r="M892" s="209"/>
      <c r="N892" s="210"/>
      <c r="O892" s="210"/>
      <c r="P892" s="210"/>
      <c r="Q892" s="210"/>
      <c r="R892" s="210"/>
      <c r="S892" s="210"/>
      <c r="T892" s="211"/>
      <c r="AT892" s="212" t="s">
        <v>173</v>
      </c>
      <c r="AU892" s="212" t="s">
        <v>87</v>
      </c>
      <c r="AV892" s="13" t="s">
        <v>87</v>
      </c>
      <c r="AW892" s="13" t="s">
        <v>34</v>
      </c>
      <c r="AX892" s="13" t="s">
        <v>77</v>
      </c>
      <c r="AY892" s="212" t="s">
        <v>157</v>
      </c>
    </row>
    <row r="893" spans="1:65" s="13" customFormat="1" ht="10.15">
      <c r="B893" s="201"/>
      <c r="C893" s="202"/>
      <c r="D893" s="203" t="s">
        <v>173</v>
      </c>
      <c r="E893" s="204" t="s">
        <v>1</v>
      </c>
      <c r="F893" s="205" t="s">
        <v>1136</v>
      </c>
      <c r="G893" s="202"/>
      <c r="H893" s="206">
        <v>4.42</v>
      </c>
      <c r="I893" s="207"/>
      <c r="J893" s="202"/>
      <c r="K893" s="202"/>
      <c r="L893" s="208"/>
      <c r="M893" s="209"/>
      <c r="N893" s="210"/>
      <c r="O893" s="210"/>
      <c r="P893" s="210"/>
      <c r="Q893" s="210"/>
      <c r="R893" s="210"/>
      <c r="S893" s="210"/>
      <c r="T893" s="211"/>
      <c r="AT893" s="212" t="s">
        <v>173</v>
      </c>
      <c r="AU893" s="212" t="s">
        <v>87</v>
      </c>
      <c r="AV893" s="13" t="s">
        <v>87</v>
      </c>
      <c r="AW893" s="13" t="s">
        <v>34</v>
      </c>
      <c r="AX893" s="13" t="s">
        <v>77</v>
      </c>
      <c r="AY893" s="212" t="s">
        <v>157</v>
      </c>
    </row>
    <row r="894" spans="1:65" s="13" customFormat="1" ht="10.15">
      <c r="B894" s="201"/>
      <c r="C894" s="202"/>
      <c r="D894" s="203" t="s">
        <v>173</v>
      </c>
      <c r="E894" s="204" t="s">
        <v>1</v>
      </c>
      <c r="F894" s="205" t="s">
        <v>1137</v>
      </c>
      <c r="G894" s="202"/>
      <c r="H894" s="206">
        <v>1.65</v>
      </c>
      <c r="I894" s="207"/>
      <c r="J894" s="202"/>
      <c r="K894" s="202"/>
      <c r="L894" s="208"/>
      <c r="M894" s="209"/>
      <c r="N894" s="210"/>
      <c r="O894" s="210"/>
      <c r="P894" s="210"/>
      <c r="Q894" s="210"/>
      <c r="R894" s="210"/>
      <c r="S894" s="210"/>
      <c r="T894" s="211"/>
      <c r="AT894" s="212" t="s">
        <v>173</v>
      </c>
      <c r="AU894" s="212" t="s">
        <v>87</v>
      </c>
      <c r="AV894" s="13" t="s">
        <v>87</v>
      </c>
      <c r="AW894" s="13" t="s">
        <v>34</v>
      </c>
      <c r="AX894" s="13" t="s">
        <v>77</v>
      </c>
      <c r="AY894" s="212" t="s">
        <v>157</v>
      </c>
    </row>
    <row r="895" spans="1:65" s="13" customFormat="1" ht="10.15">
      <c r="B895" s="201"/>
      <c r="C895" s="202"/>
      <c r="D895" s="203" t="s">
        <v>173</v>
      </c>
      <c r="E895" s="204" t="s">
        <v>1</v>
      </c>
      <c r="F895" s="205" t="s">
        <v>1138</v>
      </c>
      <c r="G895" s="202"/>
      <c r="H895" s="206">
        <v>1.65</v>
      </c>
      <c r="I895" s="207"/>
      <c r="J895" s="202"/>
      <c r="K895" s="202"/>
      <c r="L895" s="208"/>
      <c r="M895" s="209"/>
      <c r="N895" s="210"/>
      <c r="O895" s="210"/>
      <c r="P895" s="210"/>
      <c r="Q895" s="210"/>
      <c r="R895" s="210"/>
      <c r="S895" s="210"/>
      <c r="T895" s="211"/>
      <c r="AT895" s="212" t="s">
        <v>173</v>
      </c>
      <c r="AU895" s="212" t="s">
        <v>87</v>
      </c>
      <c r="AV895" s="13" t="s">
        <v>87</v>
      </c>
      <c r="AW895" s="13" t="s">
        <v>34</v>
      </c>
      <c r="AX895" s="13" t="s">
        <v>77</v>
      </c>
      <c r="AY895" s="212" t="s">
        <v>157</v>
      </c>
    </row>
    <row r="896" spans="1:65" s="13" customFormat="1" ht="10.15">
      <c r="B896" s="201"/>
      <c r="C896" s="202"/>
      <c r="D896" s="203" t="s">
        <v>173</v>
      </c>
      <c r="E896" s="204" t="s">
        <v>1</v>
      </c>
      <c r="F896" s="205" t="s">
        <v>1139</v>
      </c>
      <c r="G896" s="202"/>
      <c r="H896" s="206">
        <v>5.17</v>
      </c>
      <c r="I896" s="207"/>
      <c r="J896" s="202"/>
      <c r="K896" s="202"/>
      <c r="L896" s="208"/>
      <c r="M896" s="209"/>
      <c r="N896" s="210"/>
      <c r="O896" s="210"/>
      <c r="P896" s="210"/>
      <c r="Q896" s="210"/>
      <c r="R896" s="210"/>
      <c r="S896" s="210"/>
      <c r="T896" s="211"/>
      <c r="AT896" s="212" t="s">
        <v>173</v>
      </c>
      <c r="AU896" s="212" t="s">
        <v>87</v>
      </c>
      <c r="AV896" s="13" t="s">
        <v>87</v>
      </c>
      <c r="AW896" s="13" t="s">
        <v>34</v>
      </c>
      <c r="AX896" s="13" t="s">
        <v>77</v>
      </c>
      <c r="AY896" s="212" t="s">
        <v>157</v>
      </c>
    </row>
    <row r="897" spans="1:65" s="13" customFormat="1" ht="10.15">
      <c r="B897" s="201"/>
      <c r="C897" s="202"/>
      <c r="D897" s="203" t="s">
        <v>173</v>
      </c>
      <c r="E897" s="204" t="s">
        <v>1</v>
      </c>
      <c r="F897" s="205" t="s">
        <v>1123</v>
      </c>
      <c r="G897" s="202"/>
      <c r="H897" s="206">
        <v>38.130000000000003</v>
      </c>
      <c r="I897" s="207"/>
      <c r="J897" s="202"/>
      <c r="K897" s="202"/>
      <c r="L897" s="208"/>
      <c r="M897" s="209"/>
      <c r="N897" s="210"/>
      <c r="O897" s="210"/>
      <c r="P897" s="210"/>
      <c r="Q897" s="210"/>
      <c r="R897" s="210"/>
      <c r="S897" s="210"/>
      <c r="T897" s="211"/>
      <c r="AT897" s="212" t="s">
        <v>173</v>
      </c>
      <c r="AU897" s="212" t="s">
        <v>87</v>
      </c>
      <c r="AV897" s="13" t="s">
        <v>87</v>
      </c>
      <c r="AW897" s="13" t="s">
        <v>34</v>
      </c>
      <c r="AX897" s="13" t="s">
        <v>77</v>
      </c>
      <c r="AY897" s="212" t="s">
        <v>157</v>
      </c>
    </row>
    <row r="898" spans="1:65" s="13" customFormat="1" ht="10.15">
      <c r="B898" s="201"/>
      <c r="C898" s="202"/>
      <c r="D898" s="203" t="s">
        <v>173</v>
      </c>
      <c r="E898" s="204" t="s">
        <v>1</v>
      </c>
      <c r="F898" s="205" t="s">
        <v>1352</v>
      </c>
      <c r="G898" s="202"/>
      <c r="H898" s="206">
        <v>152.11199999999999</v>
      </c>
      <c r="I898" s="207"/>
      <c r="J898" s="202"/>
      <c r="K898" s="202"/>
      <c r="L898" s="208"/>
      <c r="M898" s="209"/>
      <c r="N898" s="210"/>
      <c r="O898" s="210"/>
      <c r="P898" s="210"/>
      <c r="Q898" s="210"/>
      <c r="R898" s="210"/>
      <c r="S898" s="210"/>
      <c r="T898" s="211"/>
      <c r="AT898" s="212" t="s">
        <v>173</v>
      </c>
      <c r="AU898" s="212" t="s">
        <v>87</v>
      </c>
      <c r="AV898" s="13" t="s">
        <v>87</v>
      </c>
      <c r="AW898" s="13" t="s">
        <v>34</v>
      </c>
      <c r="AX898" s="13" t="s">
        <v>85</v>
      </c>
      <c r="AY898" s="212" t="s">
        <v>157</v>
      </c>
    </row>
    <row r="899" spans="1:65" s="2" customFormat="1" ht="33" customHeight="1">
      <c r="A899" s="34"/>
      <c r="B899" s="35"/>
      <c r="C899" s="234" t="s">
        <v>1353</v>
      </c>
      <c r="D899" s="234" t="s">
        <v>334</v>
      </c>
      <c r="E899" s="235" t="s">
        <v>1354</v>
      </c>
      <c r="F899" s="236" t="s">
        <v>1355</v>
      </c>
      <c r="G899" s="237" t="s">
        <v>171</v>
      </c>
      <c r="H899" s="238">
        <v>34.651000000000003</v>
      </c>
      <c r="I899" s="239"/>
      <c r="J899" s="240">
        <f>ROUND(I899*H899,2)</f>
        <v>0</v>
      </c>
      <c r="K899" s="241"/>
      <c r="L899" s="242"/>
      <c r="M899" s="243" t="s">
        <v>1</v>
      </c>
      <c r="N899" s="244" t="s">
        <v>42</v>
      </c>
      <c r="O899" s="71"/>
      <c r="P899" s="197">
        <f>O899*H899</f>
        <v>0</v>
      </c>
      <c r="Q899" s="197">
        <v>3.3000000000000002E-2</v>
      </c>
      <c r="R899" s="197">
        <f>Q899*H899</f>
        <v>1.1434830000000002</v>
      </c>
      <c r="S899" s="197">
        <v>0</v>
      </c>
      <c r="T899" s="198">
        <f>S899*H899</f>
        <v>0</v>
      </c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R899" s="199" t="s">
        <v>328</v>
      </c>
      <c r="AT899" s="199" t="s">
        <v>334</v>
      </c>
      <c r="AU899" s="199" t="s">
        <v>87</v>
      </c>
      <c r="AY899" s="17" t="s">
        <v>157</v>
      </c>
      <c r="BE899" s="200">
        <f>IF(N899="základní",J899,0)</f>
        <v>0</v>
      </c>
      <c r="BF899" s="200">
        <f>IF(N899="snížená",J899,0)</f>
        <v>0</v>
      </c>
      <c r="BG899" s="200">
        <f>IF(N899="zákl. přenesená",J899,0)</f>
        <v>0</v>
      </c>
      <c r="BH899" s="200">
        <f>IF(N899="sníž. přenesená",J899,0)</f>
        <v>0</v>
      </c>
      <c r="BI899" s="200">
        <f>IF(N899="nulová",J899,0)</f>
        <v>0</v>
      </c>
      <c r="BJ899" s="17" t="s">
        <v>85</v>
      </c>
      <c r="BK899" s="200">
        <f>ROUND(I899*H899,2)</f>
        <v>0</v>
      </c>
      <c r="BL899" s="17" t="s">
        <v>252</v>
      </c>
      <c r="BM899" s="199" t="s">
        <v>1356</v>
      </c>
    </row>
    <row r="900" spans="1:65" s="13" customFormat="1" ht="10.15">
      <c r="B900" s="201"/>
      <c r="C900" s="202"/>
      <c r="D900" s="203" t="s">
        <v>173</v>
      </c>
      <c r="E900" s="204" t="s">
        <v>1</v>
      </c>
      <c r="F900" s="205" t="s">
        <v>1131</v>
      </c>
      <c r="G900" s="202"/>
      <c r="H900" s="206">
        <v>16.135999999999999</v>
      </c>
      <c r="I900" s="207"/>
      <c r="J900" s="202"/>
      <c r="K900" s="202"/>
      <c r="L900" s="208"/>
      <c r="M900" s="209"/>
      <c r="N900" s="210"/>
      <c r="O900" s="210"/>
      <c r="P900" s="210"/>
      <c r="Q900" s="210"/>
      <c r="R900" s="210"/>
      <c r="S900" s="210"/>
      <c r="T900" s="211"/>
      <c r="AT900" s="212" t="s">
        <v>173</v>
      </c>
      <c r="AU900" s="212" t="s">
        <v>87</v>
      </c>
      <c r="AV900" s="13" t="s">
        <v>87</v>
      </c>
      <c r="AW900" s="13" t="s">
        <v>34</v>
      </c>
      <c r="AX900" s="13" t="s">
        <v>77</v>
      </c>
      <c r="AY900" s="212" t="s">
        <v>157</v>
      </c>
    </row>
    <row r="901" spans="1:65" s="13" customFormat="1" ht="10.15">
      <c r="B901" s="201"/>
      <c r="C901" s="202"/>
      <c r="D901" s="203" t="s">
        <v>173</v>
      </c>
      <c r="E901" s="204" t="s">
        <v>1</v>
      </c>
      <c r="F901" s="205" t="s">
        <v>1134</v>
      </c>
      <c r="G901" s="202"/>
      <c r="H901" s="206">
        <v>15.365</v>
      </c>
      <c r="I901" s="207"/>
      <c r="J901" s="202"/>
      <c r="K901" s="202"/>
      <c r="L901" s="208"/>
      <c r="M901" s="209"/>
      <c r="N901" s="210"/>
      <c r="O901" s="210"/>
      <c r="P901" s="210"/>
      <c r="Q901" s="210"/>
      <c r="R901" s="210"/>
      <c r="S901" s="210"/>
      <c r="T901" s="211"/>
      <c r="AT901" s="212" t="s">
        <v>173</v>
      </c>
      <c r="AU901" s="212" t="s">
        <v>87</v>
      </c>
      <c r="AV901" s="13" t="s">
        <v>87</v>
      </c>
      <c r="AW901" s="13" t="s">
        <v>34</v>
      </c>
      <c r="AX901" s="13" t="s">
        <v>77</v>
      </c>
      <c r="AY901" s="212" t="s">
        <v>157</v>
      </c>
    </row>
    <row r="902" spans="1:65" s="13" customFormat="1" ht="10.15">
      <c r="B902" s="201"/>
      <c r="C902" s="202"/>
      <c r="D902" s="203" t="s">
        <v>173</v>
      </c>
      <c r="E902" s="204" t="s">
        <v>1</v>
      </c>
      <c r="F902" s="205" t="s">
        <v>1357</v>
      </c>
      <c r="G902" s="202"/>
      <c r="H902" s="206">
        <v>34.651000000000003</v>
      </c>
      <c r="I902" s="207"/>
      <c r="J902" s="202"/>
      <c r="K902" s="202"/>
      <c r="L902" s="208"/>
      <c r="M902" s="209"/>
      <c r="N902" s="210"/>
      <c r="O902" s="210"/>
      <c r="P902" s="210"/>
      <c r="Q902" s="210"/>
      <c r="R902" s="210"/>
      <c r="S902" s="210"/>
      <c r="T902" s="211"/>
      <c r="AT902" s="212" t="s">
        <v>173</v>
      </c>
      <c r="AU902" s="212" t="s">
        <v>87</v>
      </c>
      <c r="AV902" s="13" t="s">
        <v>87</v>
      </c>
      <c r="AW902" s="13" t="s">
        <v>34</v>
      </c>
      <c r="AX902" s="13" t="s">
        <v>85</v>
      </c>
      <c r="AY902" s="212" t="s">
        <v>157</v>
      </c>
    </row>
    <row r="903" spans="1:65" s="2" customFormat="1" ht="49.05" customHeight="1">
      <c r="A903" s="34"/>
      <c r="B903" s="35"/>
      <c r="C903" s="187" t="s">
        <v>1358</v>
      </c>
      <c r="D903" s="187" t="s">
        <v>159</v>
      </c>
      <c r="E903" s="188" t="s">
        <v>1359</v>
      </c>
      <c r="F903" s="189" t="s">
        <v>1360</v>
      </c>
      <c r="G903" s="190" t="s">
        <v>218</v>
      </c>
      <c r="H903" s="191">
        <v>5.6070000000000002</v>
      </c>
      <c r="I903" s="192"/>
      <c r="J903" s="193">
        <f>ROUND(I903*H903,2)</f>
        <v>0</v>
      </c>
      <c r="K903" s="194"/>
      <c r="L903" s="39"/>
      <c r="M903" s="195" t="s">
        <v>1</v>
      </c>
      <c r="N903" s="196" t="s">
        <v>42</v>
      </c>
      <c r="O903" s="71"/>
      <c r="P903" s="197">
        <f>O903*H903</f>
        <v>0</v>
      </c>
      <c r="Q903" s="197">
        <v>0</v>
      </c>
      <c r="R903" s="197">
        <f>Q903*H903</f>
        <v>0</v>
      </c>
      <c r="S903" s="197">
        <v>0</v>
      </c>
      <c r="T903" s="198">
        <f>S903*H903</f>
        <v>0</v>
      </c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R903" s="199" t="s">
        <v>252</v>
      </c>
      <c r="AT903" s="199" t="s">
        <v>159</v>
      </c>
      <c r="AU903" s="199" t="s">
        <v>87</v>
      </c>
      <c r="AY903" s="17" t="s">
        <v>157</v>
      </c>
      <c r="BE903" s="200">
        <f>IF(N903="základní",J903,0)</f>
        <v>0</v>
      </c>
      <c r="BF903" s="200">
        <f>IF(N903="snížená",J903,0)</f>
        <v>0</v>
      </c>
      <c r="BG903" s="200">
        <f>IF(N903="zákl. přenesená",J903,0)</f>
        <v>0</v>
      </c>
      <c r="BH903" s="200">
        <f>IF(N903="sníž. přenesená",J903,0)</f>
        <v>0</v>
      </c>
      <c r="BI903" s="200">
        <f>IF(N903="nulová",J903,0)</f>
        <v>0</v>
      </c>
      <c r="BJ903" s="17" t="s">
        <v>85</v>
      </c>
      <c r="BK903" s="200">
        <f>ROUND(I903*H903,2)</f>
        <v>0</v>
      </c>
      <c r="BL903" s="17" t="s">
        <v>252</v>
      </c>
      <c r="BM903" s="199" t="s">
        <v>1361</v>
      </c>
    </row>
    <row r="904" spans="1:65" s="12" customFormat="1" ht="22.8" customHeight="1">
      <c r="B904" s="171"/>
      <c r="C904" s="172"/>
      <c r="D904" s="173" t="s">
        <v>76</v>
      </c>
      <c r="E904" s="185" t="s">
        <v>1362</v>
      </c>
      <c r="F904" s="185" t="s">
        <v>1363</v>
      </c>
      <c r="G904" s="172"/>
      <c r="H904" s="172"/>
      <c r="I904" s="175"/>
      <c r="J904" s="186">
        <f>BK904</f>
        <v>0</v>
      </c>
      <c r="K904" s="172"/>
      <c r="L904" s="177"/>
      <c r="M904" s="178"/>
      <c r="N904" s="179"/>
      <c r="O904" s="179"/>
      <c r="P904" s="180">
        <f>SUM(P905:P929)</f>
        <v>0</v>
      </c>
      <c r="Q904" s="179"/>
      <c r="R904" s="180">
        <f>SUM(R905:R929)</f>
        <v>7.4773620700000007</v>
      </c>
      <c r="S904" s="179"/>
      <c r="T904" s="181">
        <f>SUM(T905:T929)</f>
        <v>0</v>
      </c>
      <c r="AR904" s="182" t="s">
        <v>87</v>
      </c>
      <c r="AT904" s="183" t="s">
        <v>76</v>
      </c>
      <c r="AU904" s="183" t="s">
        <v>85</v>
      </c>
      <c r="AY904" s="182" t="s">
        <v>157</v>
      </c>
      <c r="BK904" s="184">
        <f>SUM(BK905:BK929)</f>
        <v>0</v>
      </c>
    </row>
    <row r="905" spans="1:65" s="2" customFormat="1" ht="37.799999999999997" customHeight="1">
      <c r="A905" s="34"/>
      <c r="B905" s="35"/>
      <c r="C905" s="187" t="s">
        <v>1364</v>
      </c>
      <c r="D905" s="187" t="s">
        <v>159</v>
      </c>
      <c r="E905" s="188" t="s">
        <v>1365</v>
      </c>
      <c r="F905" s="189" t="s">
        <v>1366</v>
      </c>
      <c r="G905" s="190" t="s">
        <v>171</v>
      </c>
      <c r="H905" s="191">
        <v>296.36</v>
      </c>
      <c r="I905" s="192"/>
      <c r="J905" s="193">
        <f>ROUND(I905*H905,2)</f>
        <v>0</v>
      </c>
      <c r="K905" s="194"/>
      <c r="L905" s="39"/>
      <c r="M905" s="195" t="s">
        <v>1</v>
      </c>
      <c r="N905" s="196" t="s">
        <v>42</v>
      </c>
      <c r="O905" s="71"/>
      <c r="P905" s="197">
        <f>O905*H905</f>
        <v>0</v>
      </c>
      <c r="Q905" s="197">
        <v>1.013E-2</v>
      </c>
      <c r="R905" s="197">
        <f>Q905*H905</f>
        <v>3.0021268000000001</v>
      </c>
      <c r="S905" s="197">
        <v>0</v>
      </c>
      <c r="T905" s="198">
        <f>S905*H905</f>
        <v>0</v>
      </c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R905" s="199" t="s">
        <v>252</v>
      </c>
      <c r="AT905" s="199" t="s">
        <v>159</v>
      </c>
      <c r="AU905" s="199" t="s">
        <v>87</v>
      </c>
      <c r="AY905" s="17" t="s">
        <v>157</v>
      </c>
      <c r="BE905" s="200">
        <f>IF(N905="základní",J905,0)</f>
        <v>0</v>
      </c>
      <c r="BF905" s="200">
        <f>IF(N905="snížená",J905,0)</f>
        <v>0</v>
      </c>
      <c r="BG905" s="200">
        <f>IF(N905="zákl. přenesená",J905,0)</f>
        <v>0</v>
      </c>
      <c r="BH905" s="200">
        <f>IF(N905="sníž. přenesená",J905,0)</f>
        <v>0</v>
      </c>
      <c r="BI905" s="200">
        <f>IF(N905="nulová",J905,0)</f>
        <v>0</v>
      </c>
      <c r="BJ905" s="17" t="s">
        <v>85</v>
      </c>
      <c r="BK905" s="200">
        <f>ROUND(I905*H905,2)</f>
        <v>0</v>
      </c>
      <c r="BL905" s="17" t="s">
        <v>252</v>
      </c>
      <c r="BM905" s="199" t="s">
        <v>1367</v>
      </c>
    </row>
    <row r="906" spans="1:65" s="13" customFormat="1" ht="10.15">
      <c r="B906" s="201"/>
      <c r="C906" s="202"/>
      <c r="D906" s="203" t="s">
        <v>173</v>
      </c>
      <c r="E906" s="204" t="s">
        <v>1</v>
      </c>
      <c r="F906" s="205" t="s">
        <v>1017</v>
      </c>
      <c r="G906" s="202"/>
      <c r="H906" s="206">
        <v>296.36</v>
      </c>
      <c r="I906" s="207"/>
      <c r="J906" s="202"/>
      <c r="K906" s="202"/>
      <c r="L906" s="208"/>
      <c r="M906" s="209"/>
      <c r="N906" s="210"/>
      <c r="O906" s="210"/>
      <c r="P906" s="210"/>
      <c r="Q906" s="210"/>
      <c r="R906" s="210"/>
      <c r="S906" s="210"/>
      <c r="T906" s="211"/>
      <c r="AT906" s="212" t="s">
        <v>173</v>
      </c>
      <c r="AU906" s="212" t="s">
        <v>87</v>
      </c>
      <c r="AV906" s="13" t="s">
        <v>87</v>
      </c>
      <c r="AW906" s="13" t="s">
        <v>34</v>
      </c>
      <c r="AX906" s="13" t="s">
        <v>77</v>
      </c>
      <c r="AY906" s="212" t="s">
        <v>157</v>
      </c>
    </row>
    <row r="907" spans="1:65" s="14" customFormat="1" ht="10.15">
      <c r="B907" s="213"/>
      <c r="C907" s="214"/>
      <c r="D907" s="203" t="s">
        <v>173</v>
      </c>
      <c r="E907" s="215" t="s">
        <v>1</v>
      </c>
      <c r="F907" s="216" t="s">
        <v>178</v>
      </c>
      <c r="G907" s="214"/>
      <c r="H907" s="217">
        <v>296.36</v>
      </c>
      <c r="I907" s="218"/>
      <c r="J907" s="214"/>
      <c r="K907" s="214"/>
      <c r="L907" s="219"/>
      <c r="M907" s="220"/>
      <c r="N907" s="221"/>
      <c r="O907" s="221"/>
      <c r="P907" s="221"/>
      <c r="Q907" s="221"/>
      <c r="R907" s="221"/>
      <c r="S907" s="221"/>
      <c r="T907" s="222"/>
      <c r="AT907" s="223" t="s">
        <v>173</v>
      </c>
      <c r="AU907" s="223" t="s">
        <v>87</v>
      </c>
      <c r="AV907" s="14" t="s">
        <v>163</v>
      </c>
      <c r="AW907" s="14" t="s">
        <v>4</v>
      </c>
      <c r="AX907" s="14" t="s">
        <v>85</v>
      </c>
      <c r="AY907" s="223" t="s">
        <v>157</v>
      </c>
    </row>
    <row r="908" spans="1:65" s="2" customFormat="1" ht="24.2" customHeight="1">
      <c r="A908" s="34"/>
      <c r="B908" s="35"/>
      <c r="C908" s="234" t="s">
        <v>1368</v>
      </c>
      <c r="D908" s="234" t="s">
        <v>334</v>
      </c>
      <c r="E908" s="235" t="s">
        <v>1369</v>
      </c>
      <c r="F908" s="236" t="s">
        <v>1370</v>
      </c>
      <c r="G908" s="237" t="s">
        <v>171</v>
      </c>
      <c r="H908" s="238">
        <v>320.06900000000002</v>
      </c>
      <c r="I908" s="239"/>
      <c r="J908" s="240">
        <f>ROUND(I908*H908,2)</f>
        <v>0</v>
      </c>
      <c r="K908" s="241"/>
      <c r="L908" s="242"/>
      <c r="M908" s="243" t="s">
        <v>1</v>
      </c>
      <c r="N908" s="244" t="s">
        <v>42</v>
      </c>
      <c r="O908" s="71"/>
      <c r="P908" s="197">
        <f>O908*H908</f>
        <v>0</v>
      </c>
      <c r="Q908" s="197">
        <v>1.323E-2</v>
      </c>
      <c r="R908" s="197">
        <f>Q908*H908</f>
        <v>4.2345128700000005</v>
      </c>
      <c r="S908" s="197">
        <v>0</v>
      </c>
      <c r="T908" s="198">
        <f>S908*H908</f>
        <v>0</v>
      </c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R908" s="199" t="s">
        <v>328</v>
      </c>
      <c r="AT908" s="199" t="s">
        <v>334</v>
      </c>
      <c r="AU908" s="199" t="s">
        <v>87</v>
      </c>
      <c r="AY908" s="17" t="s">
        <v>157</v>
      </c>
      <c r="BE908" s="200">
        <f>IF(N908="základní",J908,0)</f>
        <v>0</v>
      </c>
      <c r="BF908" s="200">
        <f>IF(N908="snížená",J908,0)</f>
        <v>0</v>
      </c>
      <c r="BG908" s="200">
        <f>IF(N908="zákl. přenesená",J908,0)</f>
        <v>0</v>
      </c>
      <c r="BH908" s="200">
        <f>IF(N908="sníž. přenesená",J908,0)</f>
        <v>0</v>
      </c>
      <c r="BI908" s="200">
        <f>IF(N908="nulová",J908,0)</f>
        <v>0</v>
      </c>
      <c r="BJ908" s="17" t="s">
        <v>85</v>
      </c>
      <c r="BK908" s="200">
        <f>ROUND(I908*H908,2)</f>
        <v>0</v>
      </c>
      <c r="BL908" s="17" t="s">
        <v>252</v>
      </c>
      <c r="BM908" s="199" t="s">
        <v>1371</v>
      </c>
    </row>
    <row r="909" spans="1:65" s="13" customFormat="1" ht="10.15">
      <c r="B909" s="201"/>
      <c r="C909" s="202"/>
      <c r="D909" s="203" t="s">
        <v>173</v>
      </c>
      <c r="E909" s="204" t="s">
        <v>1</v>
      </c>
      <c r="F909" s="205" t="s">
        <v>1372</v>
      </c>
      <c r="G909" s="202"/>
      <c r="H909" s="206">
        <v>320.06900000000002</v>
      </c>
      <c r="I909" s="207"/>
      <c r="J909" s="202"/>
      <c r="K909" s="202"/>
      <c r="L909" s="208"/>
      <c r="M909" s="209"/>
      <c r="N909" s="210"/>
      <c r="O909" s="210"/>
      <c r="P909" s="210"/>
      <c r="Q909" s="210"/>
      <c r="R909" s="210"/>
      <c r="S909" s="210"/>
      <c r="T909" s="211"/>
      <c r="AT909" s="212" t="s">
        <v>173</v>
      </c>
      <c r="AU909" s="212" t="s">
        <v>87</v>
      </c>
      <c r="AV909" s="13" t="s">
        <v>87</v>
      </c>
      <c r="AW909" s="13" t="s">
        <v>34</v>
      </c>
      <c r="AX909" s="13" t="s">
        <v>85</v>
      </c>
      <c r="AY909" s="212" t="s">
        <v>157</v>
      </c>
    </row>
    <row r="910" spans="1:65" s="2" customFormat="1" ht="49.05" customHeight="1">
      <c r="A910" s="34"/>
      <c r="B910" s="35"/>
      <c r="C910" s="187" t="s">
        <v>1373</v>
      </c>
      <c r="D910" s="187" t="s">
        <v>159</v>
      </c>
      <c r="E910" s="188" t="s">
        <v>1374</v>
      </c>
      <c r="F910" s="189" t="s">
        <v>1375</v>
      </c>
      <c r="G910" s="190" t="s">
        <v>487</v>
      </c>
      <c r="H910" s="191">
        <v>72.599999999999994</v>
      </c>
      <c r="I910" s="192"/>
      <c r="J910" s="193">
        <f>ROUND(I910*H910,2)</f>
        <v>0</v>
      </c>
      <c r="K910" s="194"/>
      <c r="L910" s="39"/>
      <c r="M910" s="195" t="s">
        <v>1</v>
      </c>
      <c r="N910" s="196" t="s">
        <v>42</v>
      </c>
      <c r="O910" s="71"/>
      <c r="P910" s="197">
        <f>O910*H910</f>
        <v>0</v>
      </c>
      <c r="Q910" s="197">
        <v>3.0000000000000001E-5</v>
      </c>
      <c r="R910" s="197">
        <f>Q910*H910</f>
        <v>2.1779999999999998E-3</v>
      </c>
      <c r="S910" s="197">
        <v>0</v>
      </c>
      <c r="T910" s="198">
        <f>S910*H910</f>
        <v>0</v>
      </c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R910" s="199" t="s">
        <v>252</v>
      </c>
      <c r="AT910" s="199" t="s">
        <v>159</v>
      </c>
      <c r="AU910" s="199" t="s">
        <v>87</v>
      </c>
      <c r="AY910" s="17" t="s">
        <v>157</v>
      </c>
      <c r="BE910" s="200">
        <f>IF(N910="základní",J910,0)</f>
        <v>0</v>
      </c>
      <c r="BF910" s="200">
        <f>IF(N910="snížená",J910,0)</f>
        <v>0</v>
      </c>
      <c r="BG910" s="200">
        <f>IF(N910="zákl. přenesená",J910,0)</f>
        <v>0</v>
      </c>
      <c r="BH910" s="200">
        <f>IF(N910="sníž. přenesená",J910,0)</f>
        <v>0</v>
      </c>
      <c r="BI910" s="200">
        <f>IF(N910="nulová",J910,0)</f>
        <v>0</v>
      </c>
      <c r="BJ910" s="17" t="s">
        <v>85</v>
      </c>
      <c r="BK910" s="200">
        <f>ROUND(I910*H910,2)</f>
        <v>0</v>
      </c>
      <c r="BL910" s="17" t="s">
        <v>252</v>
      </c>
      <c r="BM910" s="199" t="s">
        <v>1376</v>
      </c>
    </row>
    <row r="911" spans="1:65" s="13" customFormat="1" ht="10.15">
      <c r="B911" s="201"/>
      <c r="C911" s="202"/>
      <c r="D911" s="203" t="s">
        <v>173</v>
      </c>
      <c r="E911" s="204" t="s">
        <v>1</v>
      </c>
      <c r="F911" s="205" t="s">
        <v>1377</v>
      </c>
      <c r="G911" s="202"/>
      <c r="H911" s="206">
        <v>72.599999999999994</v>
      </c>
      <c r="I911" s="207"/>
      <c r="J911" s="202"/>
      <c r="K911" s="202"/>
      <c r="L911" s="208"/>
      <c r="M911" s="209"/>
      <c r="N911" s="210"/>
      <c r="O911" s="210"/>
      <c r="P911" s="210"/>
      <c r="Q911" s="210"/>
      <c r="R911" s="210"/>
      <c r="S911" s="210"/>
      <c r="T911" s="211"/>
      <c r="AT911" s="212" t="s">
        <v>173</v>
      </c>
      <c r="AU911" s="212" t="s">
        <v>87</v>
      </c>
      <c r="AV911" s="13" t="s">
        <v>87</v>
      </c>
      <c r="AW911" s="13" t="s">
        <v>34</v>
      </c>
      <c r="AX911" s="13" t="s">
        <v>77</v>
      </c>
      <c r="AY911" s="212" t="s">
        <v>157</v>
      </c>
    </row>
    <row r="912" spans="1:65" s="14" customFormat="1" ht="10.15">
      <c r="B912" s="213"/>
      <c r="C912" s="214"/>
      <c r="D912" s="203" t="s">
        <v>173</v>
      </c>
      <c r="E912" s="215" t="s">
        <v>1</v>
      </c>
      <c r="F912" s="216" t="s">
        <v>178</v>
      </c>
      <c r="G912" s="214"/>
      <c r="H912" s="217">
        <v>72.599999999999994</v>
      </c>
      <c r="I912" s="218"/>
      <c r="J912" s="214"/>
      <c r="K912" s="214"/>
      <c r="L912" s="219"/>
      <c r="M912" s="220"/>
      <c r="N912" s="221"/>
      <c r="O912" s="221"/>
      <c r="P912" s="221"/>
      <c r="Q912" s="221"/>
      <c r="R912" s="221"/>
      <c r="S912" s="221"/>
      <c r="T912" s="222"/>
      <c r="AT912" s="223" t="s">
        <v>173</v>
      </c>
      <c r="AU912" s="223" t="s">
        <v>87</v>
      </c>
      <c r="AV912" s="14" t="s">
        <v>163</v>
      </c>
      <c r="AW912" s="14" t="s">
        <v>4</v>
      </c>
      <c r="AX912" s="14" t="s">
        <v>85</v>
      </c>
      <c r="AY912" s="223" t="s">
        <v>157</v>
      </c>
    </row>
    <row r="913" spans="1:65" s="2" customFormat="1" ht="16.5" customHeight="1">
      <c r="A913" s="34"/>
      <c r="B913" s="35"/>
      <c r="C913" s="234" t="s">
        <v>1378</v>
      </c>
      <c r="D913" s="234" t="s">
        <v>334</v>
      </c>
      <c r="E913" s="235" t="s">
        <v>1379</v>
      </c>
      <c r="F913" s="236" t="s">
        <v>1380</v>
      </c>
      <c r="G913" s="237" t="s">
        <v>487</v>
      </c>
      <c r="H913" s="238">
        <v>78.408000000000001</v>
      </c>
      <c r="I913" s="239"/>
      <c r="J913" s="240">
        <f>ROUND(I913*H913,2)</f>
        <v>0</v>
      </c>
      <c r="K913" s="241"/>
      <c r="L913" s="242"/>
      <c r="M913" s="243" t="s">
        <v>1</v>
      </c>
      <c r="N913" s="244" t="s">
        <v>42</v>
      </c>
      <c r="O913" s="71"/>
      <c r="P913" s="197">
        <f>O913*H913</f>
        <v>0</v>
      </c>
      <c r="Q913" s="197">
        <v>2.0000000000000001E-4</v>
      </c>
      <c r="R913" s="197">
        <f>Q913*H913</f>
        <v>1.56816E-2</v>
      </c>
      <c r="S913" s="197">
        <v>0</v>
      </c>
      <c r="T913" s="198">
        <f>S913*H913</f>
        <v>0</v>
      </c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R913" s="199" t="s">
        <v>328</v>
      </c>
      <c r="AT913" s="199" t="s">
        <v>334</v>
      </c>
      <c r="AU913" s="199" t="s">
        <v>87</v>
      </c>
      <c r="AY913" s="17" t="s">
        <v>157</v>
      </c>
      <c r="BE913" s="200">
        <f>IF(N913="základní",J913,0)</f>
        <v>0</v>
      </c>
      <c r="BF913" s="200">
        <f>IF(N913="snížená",J913,0)</f>
        <v>0</v>
      </c>
      <c r="BG913" s="200">
        <f>IF(N913="zákl. přenesená",J913,0)</f>
        <v>0</v>
      </c>
      <c r="BH913" s="200">
        <f>IF(N913="sníž. přenesená",J913,0)</f>
        <v>0</v>
      </c>
      <c r="BI913" s="200">
        <f>IF(N913="nulová",J913,0)</f>
        <v>0</v>
      </c>
      <c r="BJ913" s="17" t="s">
        <v>85</v>
      </c>
      <c r="BK913" s="200">
        <f>ROUND(I913*H913,2)</f>
        <v>0</v>
      </c>
      <c r="BL913" s="17" t="s">
        <v>252</v>
      </c>
      <c r="BM913" s="199" t="s">
        <v>1381</v>
      </c>
    </row>
    <row r="914" spans="1:65" s="13" customFormat="1" ht="10.15">
      <c r="B914" s="201"/>
      <c r="C914" s="202"/>
      <c r="D914" s="203" t="s">
        <v>173</v>
      </c>
      <c r="E914" s="204" t="s">
        <v>1</v>
      </c>
      <c r="F914" s="205" t="s">
        <v>1382</v>
      </c>
      <c r="G914" s="202"/>
      <c r="H914" s="206">
        <v>78.408000000000001</v>
      </c>
      <c r="I914" s="207"/>
      <c r="J914" s="202"/>
      <c r="K914" s="202"/>
      <c r="L914" s="208"/>
      <c r="M914" s="209"/>
      <c r="N914" s="210"/>
      <c r="O914" s="210"/>
      <c r="P914" s="210"/>
      <c r="Q914" s="210"/>
      <c r="R914" s="210"/>
      <c r="S914" s="210"/>
      <c r="T914" s="211"/>
      <c r="AT914" s="212" t="s">
        <v>173</v>
      </c>
      <c r="AU914" s="212" t="s">
        <v>87</v>
      </c>
      <c r="AV914" s="13" t="s">
        <v>87</v>
      </c>
      <c r="AW914" s="13" t="s">
        <v>34</v>
      </c>
      <c r="AX914" s="13" t="s">
        <v>85</v>
      </c>
      <c r="AY914" s="212" t="s">
        <v>157</v>
      </c>
    </row>
    <row r="915" spans="1:65" s="2" customFormat="1" ht="24.2" customHeight="1">
      <c r="A915" s="34"/>
      <c r="B915" s="35"/>
      <c r="C915" s="187" t="s">
        <v>1383</v>
      </c>
      <c r="D915" s="187" t="s">
        <v>159</v>
      </c>
      <c r="E915" s="188" t="s">
        <v>1384</v>
      </c>
      <c r="F915" s="189" t="s">
        <v>1385</v>
      </c>
      <c r="G915" s="190" t="s">
        <v>171</v>
      </c>
      <c r="H915" s="191">
        <v>296.36</v>
      </c>
      <c r="I915" s="192"/>
      <c r="J915" s="193">
        <f>ROUND(I915*H915,2)</f>
        <v>0</v>
      </c>
      <c r="K915" s="194"/>
      <c r="L915" s="39"/>
      <c r="M915" s="195" t="s">
        <v>1</v>
      </c>
      <c r="N915" s="196" t="s">
        <v>42</v>
      </c>
      <c r="O915" s="71"/>
      <c r="P915" s="197">
        <f>O915*H915</f>
        <v>0</v>
      </c>
      <c r="Q915" s="197">
        <v>0</v>
      </c>
      <c r="R915" s="197">
        <f>Q915*H915</f>
        <v>0</v>
      </c>
      <c r="S915" s="197">
        <v>0</v>
      </c>
      <c r="T915" s="198">
        <f>S915*H915</f>
        <v>0</v>
      </c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R915" s="199" t="s">
        <v>252</v>
      </c>
      <c r="AT915" s="199" t="s">
        <v>159</v>
      </c>
      <c r="AU915" s="199" t="s">
        <v>87</v>
      </c>
      <c r="AY915" s="17" t="s">
        <v>157</v>
      </c>
      <c r="BE915" s="200">
        <f>IF(N915="základní",J915,0)</f>
        <v>0</v>
      </c>
      <c r="BF915" s="200">
        <f>IF(N915="snížená",J915,0)</f>
        <v>0</v>
      </c>
      <c r="BG915" s="200">
        <f>IF(N915="zákl. přenesená",J915,0)</f>
        <v>0</v>
      </c>
      <c r="BH915" s="200">
        <f>IF(N915="sníž. přenesená",J915,0)</f>
        <v>0</v>
      </c>
      <c r="BI915" s="200">
        <f>IF(N915="nulová",J915,0)</f>
        <v>0</v>
      </c>
      <c r="BJ915" s="17" t="s">
        <v>85</v>
      </c>
      <c r="BK915" s="200">
        <f>ROUND(I915*H915,2)</f>
        <v>0</v>
      </c>
      <c r="BL915" s="17" t="s">
        <v>252</v>
      </c>
      <c r="BM915" s="199" t="s">
        <v>1386</v>
      </c>
    </row>
    <row r="916" spans="1:65" s="13" customFormat="1" ht="10.15">
      <c r="B916" s="201"/>
      <c r="C916" s="202"/>
      <c r="D916" s="203" t="s">
        <v>173</v>
      </c>
      <c r="E916" s="204" t="s">
        <v>1</v>
      </c>
      <c r="F916" s="205" t="s">
        <v>1017</v>
      </c>
      <c r="G916" s="202"/>
      <c r="H916" s="206">
        <v>296.36</v>
      </c>
      <c r="I916" s="207"/>
      <c r="J916" s="202"/>
      <c r="K916" s="202"/>
      <c r="L916" s="208"/>
      <c r="M916" s="209"/>
      <c r="N916" s="210"/>
      <c r="O916" s="210"/>
      <c r="P916" s="210"/>
      <c r="Q916" s="210"/>
      <c r="R916" s="210"/>
      <c r="S916" s="210"/>
      <c r="T916" s="211"/>
      <c r="AT916" s="212" t="s">
        <v>173</v>
      </c>
      <c r="AU916" s="212" t="s">
        <v>87</v>
      </c>
      <c r="AV916" s="13" t="s">
        <v>87</v>
      </c>
      <c r="AW916" s="13" t="s">
        <v>34</v>
      </c>
      <c r="AX916" s="13" t="s">
        <v>77</v>
      </c>
      <c r="AY916" s="212" t="s">
        <v>157</v>
      </c>
    </row>
    <row r="917" spans="1:65" s="14" customFormat="1" ht="10.15">
      <c r="B917" s="213"/>
      <c r="C917" s="214"/>
      <c r="D917" s="203" t="s">
        <v>173</v>
      </c>
      <c r="E917" s="215" t="s">
        <v>1</v>
      </c>
      <c r="F917" s="216" t="s">
        <v>178</v>
      </c>
      <c r="G917" s="214"/>
      <c r="H917" s="217">
        <v>296.36</v>
      </c>
      <c r="I917" s="218"/>
      <c r="J917" s="214"/>
      <c r="K917" s="214"/>
      <c r="L917" s="219"/>
      <c r="M917" s="220"/>
      <c r="N917" s="221"/>
      <c r="O917" s="221"/>
      <c r="P917" s="221"/>
      <c r="Q917" s="221"/>
      <c r="R917" s="221"/>
      <c r="S917" s="221"/>
      <c r="T917" s="222"/>
      <c r="AT917" s="223" t="s">
        <v>173</v>
      </c>
      <c r="AU917" s="223" t="s">
        <v>87</v>
      </c>
      <c r="AV917" s="14" t="s">
        <v>163</v>
      </c>
      <c r="AW917" s="14" t="s">
        <v>4</v>
      </c>
      <c r="AX917" s="14" t="s">
        <v>85</v>
      </c>
      <c r="AY917" s="223" t="s">
        <v>157</v>
      </c>
    </row>
    <row r="918" spans="1:65" s="2" customFormat="1" ht="44.25" customHeight="1">
      <c r="A918" s="34"/>
      <c r="B918" s="35"/>
      <c r="C918" s="234" t="s">
        <v>1387</v>
      </c>
      <c r="D918" s="234" t="s">
        <v>334</v>
      </c>
      <c r="E918" s="235" t="s">
        <v>1388</v>
      </c>
      <c r="F918" s="236" t="s">
        <v>1389</v>
      </c>
      <c r="G918" s="237" t="s">
        <v>487</v>
      </c>
      <c r="H918" s="238">
        <v>320.06900000000002</v>
      </c>
      <c r="I918" s="239"/>
      <c r="J918" s="240">
        <f>ROUND(I918*H918,2)</f>
        <v>0</v>
      </c>
      <c r="K918" s="241"/>
      <c r="L918" s="242"/>
      <c r="M918" s="243" t="s">
        <v>1</v>
      </c>
      <c r="N918" s="244" t="s">
        <v>42</v>
      </c>
      <c r="O918" s="71"/>
      <c r="P918" s="197">
        <f>O918*H918</f>
        <v>0</v>
      </c>
      <c r="Q918" s="197">
        <v>4.0000000000000002E-4</v>
      </c>
      <c r="R918" s="197">
        <f>Q918*H918</f>
        <v>0.12802760000000002</v>
      </c>
      <c r="S918" s="197">
        <v>0</v>
      </c>
      <c r="T918" s="198">
        <f>S918*H918</f>
        <v>0</v>
      </c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R918" s="199" t="s">
        <v>328</v>
      </c>
      <c r="AT918" s="199" t="s">
        <v>334</v>
      </c>
      <c r="AU918" s="199" t="s">
        <v>87</v>
      </c>
      <c r="AY918" s="17" t="s">
        <v>157</v>
      </c>
      <c r="BE918" s="200">
        <f>IF(N918="základní",J918,0)</f>
        <v>0</v>
      </c>
      <c r="BF918" s="200">
        <f>IF(N918="snížená",J918,0)</f>
        <v>0</v>
      </c>
      <c r="BG918" s="200">
        <f>IF(N918="zákl. přenesená",J918,0)</f>
        <v>0</v>
      </c>
      <c r="BH918" s="200">
        <f>IF(N918="sníž. přenesená",J918,0)</f>
        <v>0</v>
      </c>
      <c r="BI918" s="200">
        <f>IF(N918="nulová",J918,0)</f>
        <v>0</v>
      </c>
      <c r="BJ918" s="17" t="s">
        <v>85</v>
      </c>
      <c r="BK918" s="200">
        <f>ROUND(I918*H918,2)</f>
        <v>0</v>
      </c>
      <c r="BL918" s="17" t="s">
        <v>252</v>
      </c>
      <c r="BM918" s="199" t="s">
        <v>1390</v>
      </c>
    </row>
    <row r="919" spans="1:65" s="13" customFormat="1" ht="10.15">
      <c r="B919" s="201"/>
      <c r="C919" s="202"/>
      <c r="D919" s="203" t="s">
        <v>173</v>
      </c>
      <c r="E919" s="204" t="s">
        <v>1</v>
      </c>
      <c r="F919" s="205" t="s">
        <v>1372</v>
      </c>
      <c r="G919" s="202"/>
      <c r="H919" s="206">
        <v>320.06900000000002</v>
      </c>
      <c r="I919" s="207"/>
      <c r="J919" s="202"/>
      <c r="K919" s="202"/>
      <c r="L919" s="208"/>
      <c r="M919" s="209"/>
      <c r="N919" s="210"/>
      <c r="O919" s="210"/>
      <c r="P919" s="210"/>
      <c r="Q919" s="210"/>
      <c r="R919" s="210"/>
      <c r="S919" s="210"/>
      <c r="T919" s="211"/>
      <c r="AT919" s="212" t="s">
        <v>173</v>
      </c>
      <c r="AU919" s="212" t="s">
        <v>87</v>
      </c>
      <c r="AV919" s="13" t="s">
        <v>87</v>
      </c>
      <c r="AW919" s="13" t="s">
        <v>34</v>
      </c>
      <c r="AX919" s="13" t="s">
        <v>85</v>
      </c>
      <c r="AY919" s="212" t="s">
        <v>157</v>
      </c>
    </row>
    <row r="920" spans="1:65" s="2" customFormat="1" ht="24.2" customHeight="1">
      <c r="A920" s="34"/>
      <c r="B920" s="35"/>
      <c r="C920" s="187" t="s">
        <v>1391</v>
      </c>
      <c r="D920" s="187" t="s">
        <v>159</v>
      </c>
      <c r="E920" s="188" t="s">
        <v>1392</v>
      </c>
      <c r="F920" s="189" t="s">
        <v>1393</v>
      </c>
      <c r="G920" s="190" t="s">
        <v>171</v>
      </c>
      <c r="H920" s="191">
        <v>296.36</v>
      </c>
      <c r="I920" s="192"/>
      <c r="J920" s="193">
        <f>ROUND(I920*H920,2)</f>
        <v>0</v>
      </c>
      <c r="K920" s="194"/>
      <c r="L920" s="39"/>
      <c r="M920" s="195" t="s">
        <v>1</v>
      </c>
      <c r="N920" s="196" t="s">
        <v>42</v>
      </c>
      <c r="O920" s="71"/>
      <c r="P920" s="197">
        <f>O920*H920</f>
        <v>0</v>
      </c>
      <c r="Q920" s="197">
        <v>1.6000000000000001E-4</v>
      </c>
      <c r="R920" s="197">
        <f>Q920*H920</f>
        <v>4.7417600000000004E-2</v>
      </c>
      <c r="S920" s="197">
        <v>0</v>
      </c>
      <c r="T920" s="198">
        <f>S920*H920</f>
        <v>0</v>
      </c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R920" s="199" t="s">
        <v>252</v>
      </c>
      <c r="AT920" s="199" t="s">
        <v>159</v>
      </c>
      <c r="AU920" s="199" t="s">
        <v>87</v>
      </c>
      <c r="AY920" s="17" t="s">
        <v>157</v>
      </c>
      <c r="BE920" s="200">
        <f>IF(N920="základní",J920,0)</f>
        <v>0</v>
      </c>
      <c r="BF920" s="200">
        <f>IF(N920="snížená",J920,0)</f>
        <v>0</v>
      </c>
      <c r="BG920" s="200">
        <f>IF(N920="zákl. přenesená",J920,0)</f>
        <v>0</v>
      </c>
      <c r="BH920" s="200">
        <f>IF(N920="sníž. přenesená",J920,0)</f>
        <v>0</v>
      </c>
      <c r="BI920" s="200">
        <f>IF(N920="nulová",J920,0)</f>
        <v>0</v>
      </c>
      <c r="BJ920" s="17" t="s">
        <v>85</v>
      </c>
      <c r="BK920" s="200">
        <f>ROUND(I920*H920,2)</f>
        <v>0</v>
      </c>
      <c r="BL920" s="17" t="s">
        <v>252</v>
      </c>
      <c r="BM920" s="199" t="s">
        <v>1394</v>
      </c>
    </row>
    <row r="921" spans="1:65" s="13" customFormat="1" ht="10.15">
      <c r="B921" s="201"/>
      <c r="C921" s="202"/>
      <c r="D921" s="203" t="s">
        <v>173</v>
      </c>
      <c r="E921" s="204" t="s">
        <v>1</v>
      </c>
      <c r="F921" s="205" t="s">
        <v>1017</v>
      </c>
      <c r="G921" s="202"/>
      <c r="H921" s="206">
        <v>296.36</v>
      </c>
      <c r="I921" s="207"/>
      <c r="J921" s="202"/>
      <c r="K921" s="202"/>
      <c r="L921" s="208"/>
      <c r="M921" s="209"/>
      <c r="N921" s="210"/>
      <c r="O921" s="210"/>
      <c r="P921" s="210"/>
      <c r="Q921" s="210"/>
      <c r="R921" s="210"/>
      <c r="S921" s="210"/>
      <c r="T921" s="211"/>
      <c r="AT921" s="212" t="s">
        <v>173</v>
      </c>
      <c r="AU921" s="212" t="s">
        <v>87</v>
      </c>
      <c r="AV921" s="13" t="s">
        <v>87</v>
      </c>
      <c r="AW921" s="13" t="s">
        <v>34</v>
      </c>
      <c r="AX921" s="13" t="s">
        <v>77</v>
      </c>
      <c r="AY921" s="212" t="s">
        <v>157</v>
      </c>
    </row>
    <row r="922" spans="1:65" s="14" customFormat="1" ht="10.15">
      <c r="B922" s="213"/>
      <c r="C922" s="214"/>
      <c r="D922" s="203" t="s">
        <v>173</v>
      </c>
      <c r="E922" s="215" t="s">
        <v>1</v>
      </c>
      <c r="F922" s="216" t="s">
        <v>178</v>
      </c>
      <c r="G922" s="214"/>
      <c r="H922" s="217">
        <v>296.36</v>
      </c>
      <c r="I922" s="218"/>
      <c r="J922" s="214"/>
      <c r="K922" s="214"/>
      <c r="L922" s="219"/>
      <c r="M922" s="220"/>
      <c r="N922" s="221"/>
      <c r="O922" s="221"/>
      <c r="P922" s="221"/>
      <c r="Q922" s="221"/>
      <c r="R922" s="221"/>
      <c r="S922" s="221"/>
      <c r="T922" s="222"/>
      <c r="AT922" s="223" t="s">
        <v>173</v>
      </c>
      <c r="AU922" s="223" t="s">
        <v>87</v>
      </c>
      <c r="AV922" s="14" t="s">
        <v>163</v>
      </c>
      <c r="AW922" s="14" t="s">
        <v>4</v>
      </c>
      <c r="AX922" s="14" t="s">
        <v>85</v>
      </c>
      <c r="AY922" s="223" t="s">
        <v>157</v>
      </c>
    </row>
    <row r="923" spans="1:65" s="2" customFormat="1" ht="37.799999999999997" customHeight="1">
      <c r="A923" s="34"/>
      <c r="B923" s="35"/>
      <c r="C923" s="187" t="s">
        <v>1395</v>
      </c>
      <c r="D923" s="187" t="s">
        <v>159</v>
      </c>
      <c r="E923" s="188" t="s">
        <v>1396</v>
      </c>
      <c r="F923" s="189" t="s">
        <v>1397</v>
      </c>
      <c r="G923" s="190" t="s">
        <v>171</v>
      </c>
      <c r="H923" s="191">
        <v>296.36</v>
      </c>
      <c r="I923" s="192"/>
      <c r="J923" s="193">
        <f>ROUND(I923*H923,2)</f>
        <v>0</v>
      </c>
      <c r="K923" s="194"/>
      <c r="L923" s="39"/>
      <c r="M923" s="195" t="s">
        <v>1</v>
      </c>
      <c r="N923" s="196" t="s">
        <v>42</v>
      </c>
      <c r="O923" s="71"/>
      <c r="P923" s="197">
        <f>O923*H923</f>
        <v>0</v>
      </c>
      <c r="Q923" s="197">
        <v>1.4999999999999999E-4</v>
      </c>
      <c r="R923" s="197">
        <f>Q923*H923</f>
        <v>4.4454E-2</v>
      </c>
      <c r="S923" s="197">
        <v>0</v>
      </c>
      <c r="T923" s="198">
        <f>S923*H923</f>
        <v>0</v>
      </c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R923" s="199" t="s">
        <v>252</v>
      </c>
      <c r="AT923" s="199" t="s">
        <v>159</v>
      </c>
      <c r="AU923" s="199" t="s">
        <v>87</v>
      </c>
      <c r="AY923" s="17" t="s">
        <v>157</v>
      </c>
      <c r="BE923" s="200">
        <f>IF(N923="základní",J923,0)</f>
        <v>0</v>
      </c>
      <c r="BF923" s="200">
        <f>IF(N923="snížená",J923,0)</f>
        <v>0</v>
      </c>
      <c r="BG923" s="200">
        <f>IF(N923="zákl. přenesená",J923,0)</f>
        <v>0</v>
      </c>
      <c r="BH923" s="200">
        <f>IF(N923="sníž. přenesená",J923,0)</f>
        <v>0</v>
      </c>
      <c r="BI923" s="200">
        <f>IF(N923="nulová",J923,0)</f>
        <v>0</v>
      </c>
      <c r="BJ923" s="17" t="s">
        <v>85</v>
      </c>
      <c r="BK923" s="200">
        <f>ROUND(I923*H923,2)</f>
        <v>0</v>
      </c>
      <c r="BL923" s="17" t="s">
        <v>252</v>
      </c>
      <c r="BM923" s="199" t="s">
        <v>1398</v>
      </c>
    </row>
    <row r="924" spans="1:65" s="13" customFormat="1" ht="10.15">
      <c r="B924" s="201"/>
      <c r="C924" s="202"/>
      <c r="D924" s="203" t="s">
        <v>173</v>
      </c>
      <c r="E924" s="204" t="s">
        <v>1</v>
      </c>
      <c r="F924" s="205" t="s">
        <v>1017</v>
      </c>
      <c r="G924" s="202"/>
      <c r="H924" s="206">
        <v>296.36</v>
      </c>
      <c r="I924" s="207"/>
      <c r="J924" s="202"/>
      <c r="K924" s="202"/>
      <c r="L924" s="208"/>
      <c r="M924" s="209"/>
      <c r="N924" s="210"/>
      <c r="O924" s="210"/>
      <c r="P924" s="210"/>
      <c r="Q924" s="210"/>
      <c r="R924" s="210"/>
      <c r="S924" s="210"/>
      <c r="T924" s="211"/>
      <c r="AT924" s="212" t="s">
        <v>173</v>
      </c>
      <c r="AU924" s="212" t="s">
        <v>87</v>
      </c>
      <c r="AV924" s="13" t="s">
        <v>87</v>
      </c>
      <c r="AW924" s="13" t="s">
        <v>34</v>
      </c>
      <c r="AX924" s="13" t="s">
        <v>77</v>
      </c>
      <c r="AY924" s="212" t="s">
        <v>157</v>
      </c>
    </row>
    <row r="925" spans="1:65" s="14" customFormat="1" ht="10.15">
      <c r="B925" s="213"/>
      <c r="C925" s="214"/>
      <c r="D925" s="203" t="s">
        <v>173</v>
      </c>
      <c r="E925" s="215" t="s">
        <v>1</v>
      </c>
      <c r="F925" s="216" t="s">
        <v>178</v>
      </c>
      <c r="G925" s="214"/>
      <c r="H925" s="217">
        <v>296.36</v>
      </c>
      <c r="I925" s="218"/>
      <c r="J925" s="214"/>
      <c r="K925" s="214"/>
      <c r="L925" s="219"/>
      <c r="M925" s="220"/>
      <c r="N925" s="221"/>
      <c r="O925" s="221"/>
      <c r="P925" s="221"/>
      <c r="Q925" s="221"/>
      <c r="R925" s="221"/>
      <c r="S925" s="221"/>
      <c r="T925" s="222"/>
      <c r="AT925" s="223" t="s">
        <v>173</v>
      </c>
      <c r="AU925" s="223" t="s">
        <v>87</v>
      </c>
      <c r="AV925" s="14" t="s">
        <v>163</v>
      </c>
      <c r="AW925" s="14" t="s">
        <v>4</v>
      </c>
      <c r="AX925" s="14" t="s">
        <v>85</v>
      </c>
      <c r="AY925" s="223" t="s">
        <v>157</v>
      </c>
    </row>
    <row r="926" spans="1:65" s="2" customFormat="1" ht="33" customHeight="1">
      <c r="A926" s="34"/>
      <c r="B926" s="35"/>
      <c r="C926" s="187" t="s">
        <v>1399</v>
      </c>
      <c r="D926" s="187" t="s">
        <v>159</v>
      </c>
      <c r="E926" s="188" t="s">
        <v>1400</v>
      </c>
      <c r="F926" s="189" t="s">
        <v>1401</v>
      </c>
      <c r="G926" s="190" t="s">
        <v>171</v>
      </c>
      <c r="H926" s="191">
        <v>296.36</v>
      </c>
      <c r="I926" s="192"/>
      <c r="J926" s="193">
        <f>ROUND(I926*H926,2)</f>
        <v>0</v>
      </c>
      <c r="K926" s="194"/>
      <c r="L926" s="39"/>
      <c r="M926" s="195" t="s">
        <v>1</v>
      </c>
      <c r="N926" s="196" t="s">
        <v>42</v>
      </c>
      <c r="O926" s="71"/>
      <c r="P926" s="197">
        <f>O926*H926</f>
        <v>0</v>
      </c>
      <c r="Q926" s="197">
        <v>1.0000000000000001E-5</v>
      </c>
      <c r="R926" s="197">
        <f>Q926*H926</f>
        <v>2.9636000000000003E-3</v>
      </c>
      <c r="S926" s="197">
        <v>0</v>
      </c>
      <c r="T926" s="198">
        <f>S926*H926</f>
        <v>0</v>
      </c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R926" s="199" t="s">
        <v>252</v>
      </c>
      <c r="AT926" s="199" t="s">
        <v>159</v>
      </c>
      <c r="AU926" s="199" t="s">
        <v>87</v>
      </c>
      <c r="AY926" s="17" t="s">
        <v>157</v>
      </c>
      <c r="BE926" s="200">
        <f>IF(N926="základní",J926,0)</f>
        <v>0</v>
      </c>
      <c r="BF926" s="200">
        <f>IF(N926="snížená",J926,0)</f>
        <v>0</v>
      </c>
      <c r="BG926" s="200">
        <f>IF(N926="zákl. přenesená",J926,0)</f>
        <v>0</v>
      </c>
      <c r="BH926" s="200">
        <f>IF(N926="sníž. přenesená",J926,0)</f>
        <v>0</v>
      </c>
      <c r="BI926" s="200">
        <f>IF(N926="nulová",J926,0)</f>
        <v>0</v>
      </c>
      <c r="BJ926" s="17" t="s">
        <v>85</v>
      </c>
      <c r="BK926" s="200">
        <f>ROUND(I926*H926,2)</f>
        <v>0</v>
      </c>
      <c r="BL926" s="17" t="s">
        <v>252</v>
      </c>
      <c r="BM926" s="199" t="s">
        <v>1402</v>
      </c>
    </row>
    <row r="927" spans="1:65" s="13" customFormat="1" ht="10.15">
      <c r="B927" s="201"/>
      <c r="C927" s="202"/>
      <c r="D927" s="203" t="s">
        <v>173</v>
      </c>
      <c r="E927" s="204" t="s">
        <v>1</v>
      </c>
      <c r="F927" s="205" t="s">
        <v>1017</v>
      </c>
      <c r="G927" s="202"/>
      <c r="H927" s="206">
        <v>296.36</v>
      </c>
      <c r="I927" s="207"/>
      <c r="J927" s="202"/>
      <c r="K927" s="202"/>
      <c r="L927" s="208"/>
      <c r="M927" s="209"/>
      <c r="N927" s="210"/>
      <c r="O927" s="210"/>
      <c r="P927" s="210"/>
      <c r="Q927" s="210"/>
      <c r="R927" s="210"/>
      <c r="S927" s="210"/>
      <c r="T927" s="211"/>
      <c r="AT927" s="212" t="s">
        <v>173</v>
      </c>
      <c r="AU927" s="212" t="s">
        <v>87</v>
      </c>
      <c r="AV927" s="13" t="s">
        <v>87</v>
      </c>
      <c r="AW927" s="13" t="s">
        <v>34</v>
      </c>
      <c r="AX927" s="13" t="s">
        <v>77</v>
      </c>
      <c r="AY927" s="212" t="s">
        <v>157</v>
      </c>
    </row>
    <row r="928" spans="1:65" s="14" customFormat="1" ht="10.15">
      <c r="B928" s="213"/>
      <c r="C928" s="214"/>
      <c r="D928" s="203" t="s">
        <v>173</v>
      </c>
      <c r="E928" s="215" t="s">
        <v>1</v>
      </c>
      <c r="F928" s="216" t="s">
        <v>178</v>
      </c>
      <c r="G928" s="214"/>
      <c r="H928" s="217">
        <v>296.36</v>
      </c>
      <c r="I928" s="218"/>
      <c r="J928" s="214"/>
      <c r="K928" s="214"/>
      <c r="L928" s="219"/>
      <c r="M928" s="220"/>
      <c r="N928" s="221"/>
      <c r="O928" s="221"/>
      <c r="P928" s="221"/>
      <c r="Q928" s="221"/>
      <c r="R928" s="221"/>
      <c r="S928" s="221"/>
      <c r="T928" s="222"/>
      <c r="AT928" s="223" t="s">
        <v>173</v>
      </c>
      <c r="AU928" s="223" t="s">
        <v>87</v>
      </c>
      <c r="AV928" s="14" t="s">
        <v>163</v>
      </c>
      <c r="AW928" s="14" t="s">
        <v>4</v>
      </c>
      <c r="AX928" s="14" t="s">
        <v>85</v>
      </c>
      <c r="AY928" s="223" t="s">
        <v>157</v>
      </c>
    </row>
    <row r="929" spans="1:65" s="2" customFormat="1" ht="49.05" customHeight="1">
      <c r="A929" s="34"/>
      <c r="B929" s="35"/>
      <c r="C929" s="187" t="s">
        <v>1403</v>
      </c>
      <c r="D929" s="187" t="s">
        <v>159</v>
      </c>
      <c r="E929" s="188" t="s">
        <v>1404</v>
      </c>
      <c r="F929" s="189" t="s">
        <v>1405</v>
      </c>
      <c r="G929" s="190" t="s">
        <v>218</v>
      </c>
      <c r="H929" s="191">
        <v>7.4770000000000003</v>
      </c>
      <c r="I929" s="192"/>
      <c r="J929" s="193">
        <f>ROUND(I929*H929,2)</f>
        <v>0</v>
      </c>
      <c r="K929" s="194"/>
      <c r="L929" s="39"/>
      <c r="M929" s="195" t="s">
        <v>1</v>
      </c>
      <c r="N929" s="196" t="s">
        <v>42</v>
      </c>
      <c r="O929" s="71"/>
      <c r="P929" s="197">
        <f>O929*H929</f>
        <v>0</v>
      </c>
      <c r="Q929" s="197">
        <v>0</v>
      </c>
      <c r="R929" s="197">
        <f>Q929*H929</f>
        <v>0</v>
      </c>
      <c r="S929" s="197">
        <v>0</v>
      </c>
      <c r="T929" s="198">
        <f>S929*H929</f>
        <v>0</v>
      </c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R929" s="199" t="s">
        <v>252</v>
      </c>
      <c r="AT929" s="199" t="s">
        <v>159</v>
      </c>
      <c r="AU929" s="199" t="s">
        <v>87</v>
      </c>
      <c r="AY929" s="17" t="s">
        <v>157</v>
      </c>
      <c r="BE929" s="200">
        <f>IF(N929="základní",J929,0)</f>
        <v>0</v>
      </c>
      <c r="BF929" s="200">
        <f>IF(N929="snížená",J929,0)</f>
        <v>0</v>
      </c>
      <c r="BG929" s="200">
        <f>IF(N929="zákl. přenesená",J929,0)</f>
        <v>0</v>
      </c>
      <c r="BH929" s="200">
        <f>IF(N929="sníž. přenesená",J929,0)</f>
        <v>0</v>
      </c>
      <c r="BI929" s="200">
        <f>IF(N929="nulová",J929,0)</f>
        <v>0</v>
      </c>
      <c r="BJ929" s="17" t="s">
        <v>85</v>
      </c>
      <c r="BK929" s="200">
        <f>ROUND(I929*H929,2)</f>
        <v>0</v>
      </c>
      <c r="BL929" s="17" t="s">
        <v>252</v>
      </c>
      <c r="BM929" s="199" t="s">
        <v>1406</v>
      </c>
    </row>
    <row r="930" spans="1:65" s="12" customFormat="1" ht="22.8" customHeight="1">
      <c r="B930" s="171"/>
      <c r="C930" s="172"/>
      <c r="D930" s="173" t="s">
        <v>76</v>
      </c>
      <c r="E930" s="185" t="s">
        <v>1407</v>
      </c>
      <c r="F930" s="185" t="s">
        <v>1408</v>
      </c>
      <c r="G930" s="172"/>
      <c r="H930" s="172"/>
      <c r="I930" s="175"/>
      <c r="J930" s="186">
        <f>BK930</f>
        <v>0</v>
      </c>
      <c r="K930" s="172"/>
      <c r="L930" s="177"/>
      <c r="M930" s="178"/>
      <c r="N930" s="179"/>
      <c r="O930" s="179"/>
      <c r="P930" s="180">
        <f>SUM(P931:P949)</f>
        <v>0</v>
      </c>
      <c r="Q930" s="179"/>
      <c r="R930" s="180">
        <f>SUM(R931:R949)</f>
        <v>0.37143887000000003</v>
      </c>
      <c r="S930" s="179"/>
      <c r="T930" s="181">
        <f>SUM(T931:T949)</f>
        <v>0</v>
      </c>
      <c r="AR930" s="182" t="s">
        <v>87</v>
      </c>
      <c r="AT930" s="183" t="s">
        <v>76</v>
      </c>
      <c r="AU930" s="183" t="s">
        <v>85</v>
      </c>
      <c r="AY930" s="182" t="s">
        <v>157</v>
      </c>
      <c r="BK930" s="184">
        <f>SUM(BK931:BK949)</f>
        <v>0</v>
      </c>
    </row>
    <row r="931" spans="1:65" s="2" customFormat="1" ht="24.2" customHeight="1">
      <c r="A931" s="34"/>
      <c r="B931" s="35"/>
      <c r="C931" s="187" t="s">
        <v>1409</v>
      </c>
      <c r="D931" s="187" t="s">
        <v>159</v>
      </c>
      <c r="E931" s="188" t="s">
        <v>1410</v>
      </c>
      <c r="F931" s="189" t="s">
        <v>1411</v>
      </c>
      <c r="G931" s="190" t="s">
        <v>171</v>
      </c>
      <c r="H931" s="191">
        <v>108.3</v>
      </c>
      <c r="I931" s="192"/>
      <c r="J931" s="193">
        <f>ROUND(I931*H931,2)</f>
        <v>0</v>
      </c>
      <c r="K931" s="194"/>
      <c r="L931" s="39"/>
      <c r="M931" s="195" t="s">
        <v>1</v>
      </c>
      <c r="N931" s="196" t="s">
        <v>42</v>
      </c>
      <c r="O931" s="71"/>
      <c r="P931" s="197">
        <f>O931*H931</f>
        <v>0</v>
      </c>
      <c r="Q931" s="197">
        <v>0</v>
      </c>
      <c r="R931" s="197">
        <f>Q931*H931</f>
        <v>0</v>
      </c>
      <c r="S931" s="197">
        <v>0</v>
      </c>
      <c r="T931" s="198">
        <f>S931*H931</f>
        <v>0</v>
      </c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R931" s="199" t="s">
        <v>252</v>
      </c>
      <c r="AT931" s="199" t="s">
        <v>159</v>
      </c>
      <c r="AU931" s="199" t="s">
        <v>87</v>
      </c>
      <c r="AY931" s="17" t="s">
        <v>157</v>
      </c>
      <c r="BE931" s="200">
        <f>IF(N931="základní",J931,0)</f>
        <v>0</v>
      </c>
      <c r="BF931" s="200">
        <f>IF(N931="snížená",J931,0)</f>
        <v>0</v>
      </c>
      <c r="BG931" s="200">
        <f>IF(N931="zákl. přenesená",J931,0)</f>
        <v>0</v>
      </c>
      <c r="BH931" s="200">
        <f>IF(N931="sníž. přenesená",J931,0)</f>
        <v>0</v>
      </c>
      <c r="BI931" s="200">
        <f>IF(N931="nulová",J931,0)</f>
        <v>0</v>
      </c>
      <c r="BJ931" s="17" t="s">
        <v>85</v>
      </c>
      <c r="BK931" s="200">
        <f>ROUND(I931*H931,2)</f>
        <v>0</v>
      </c>
      <c r="BL931" s="17" t="s">
        <v>252</v>
      </c>
      <c r="BM931" s="199" t="s">
        <v>1412</v>
      </c>
    </row>
    <row r="932" spans="1:65" s="13" customFormat="1" ht="10.15">
      <c r="B932" s="201"/>
      <c r="C932" s="202"/>
      <c r="D932" s="203" t="s">
        <v>173</v>
      </c>
      <c r="E932" s="204" t="s">
        <v>1</v>
      </c>
      <c r="F932" s="205" t="s">
        <v>1413</v>
      </c>
      <c r="G932" s="202"/>
      <c r="H932" s="206">
        <v>108.3</v>
      </c>
      <c r="I932" s="207"/>
      <c r="J932" s="202"/>
      <c r="K932" s="202"/>
      <c r="L932" s="208"/>
      <c r="M932" s="209"/>
      <c r="N932" s="210"/>
      <c r="O932" s="210"/>
      <c r="P932" s="210"/>
      <c r="Q932" s="210"/>
      <c r="R932" s="210"/>
      <c r="S932" s="210"/>
      <c r="T932" s="211"/>
      <c r="AT932" s="212" t="s">
        <v>173</v>
      </c>
      <c r="AU932" s="212" t="s">
        <v>87</v>
      </c>
      <c r="AV932" s="13" t="s">
        <v>87</v>
      </c>
      <c r="AW932" s="13" t="s">
        <v>34</v>
      </c>
      <c r="AX932" s="13" t="s">
        <v>77</v>
      </c>
      <c r="AY932" s="212" t="s">
        <v>157</v>
      </c>
    </row>
    <row r="933" spans="1:65" s="14" customFormat="1" ht="10.15">
      <c r="B933" s="213"/>
      <c r="C933" s="214"/>
      <c r="D933" s="203" t="s">
        <v>173</v>
      </c>
      <c r="E933" s="215" t="s">
        <v>1</v>
      </c>
      <c r="F933" s="216" t="s">
        <v>178</v>
      </c>
      <c r="G933" s="214"/>
      <c r="H933" s="217">
        <v>108.3</v>
      </c>
      <c r="I933" s="218"/>
      <c r="J933" s="214"/>
      <c r="K933" s="214"/>
      <c r="L933" s="219"/>
      <c r="M933" s="220"/>
      <c r="N933" s="221"/>
      <c r="O933" s="221"/>
      <c r="P933" s="221"/>
      <c r="Q933" s="221"/>
      <c r="R933" s="221"/>
      <c r="S933" s="221"/>
      <c r="T933" s="222"/>
      <c r="AT933" s="223" t="s">
        <v>173</v>
      </c>
      <c r="AU933" s="223" t="s">
        <v>87</v>
      </c>
      <c r="AV933" s="14" t="s">
        <v>163</v>
      </c>
      <c r="AW933" s="14" t="s">
        <v>4</v>
      </c>
      <c r="AX933" s="14" t="s">
        <v>85</v>
      </c>
      <c r="AY933" s="223" t="s">
        <v>157</v>
      </c>
    </row>
    <row r="934" spans="1:65" s="2" customFormat="1" ht="24.2" customHeight="1">
      <c r="A934" s="34"/>
      <c r="B934" s="35"/>
      <c r="C934" s="187" t="s">
        <v>1414</v>
      </c>
      <c r="D934" s="187" t="s">
        <v>159</v>
      </c>
      <c r="E934" s="188" t="s">
        <v>1415</v>
      </c>
      <c r="F934" s="189" t="s">
        <v>1416</v>
      </c>
      <c r="G934" s="190" t="s">
        <v>171</v>
      </c>
      <c r="H934" s="191">
        <v>108.3</v>
      </c>
      <c r="I934" s="192"/>
      <c r="J934" s="193">
        <f>ROUND(I934*H934,2)</f>
        <v>0</v>
      </c>
      <c r="K934" s="194"/>
      <c r="L934" s="39"/>
      <c r="M934" s="195" t="s">
        <v>1</v>
      </c>
      <c r="N934" s="196" t="s">
        <v>42</v>
      </c>
      <c r="O934" s="71"/>
      <c r="P934" s="197">
        <f>O934*H934</f>
        <v>0</v>
      </c>
      <c r="Q934" s="197">
        <v>0</v>
      </c>
      <c r="R934" s="197">
        <f>Q934*H934</f>
        <v>0</v>
      </c>
      <c r="S934" s="197">
        <v>0</v>
      </c>
      <c r="T934" s="198">
        <f>S934*H934</f>
        <v>0</v>
      </c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R934" s="199" t="s">
        <v>252</v>
      </c>
      <c r="AT934" s="199" t="s">
        <v>159</v>
      </c>
      <c r="AU934" s="199" t="s">
        <v>87</v>
      </c>
      <c r="AY934" s="17" t="s">
        <v>157</v>
      </c>
      <c r="BE934" s="200">
        <f>IF(N934="základní",J934,0)</f>
        <v>0</v>
      </c>
      <c r="BF934" s="200">
        <f>IF(N934="snížená",J934,0)</f>
        <v>0</v>
      </c>
      <c r="BG934" s="200">
        <f>IF(N934="zákl. přenesená",J934,0)</f>
        <v>0</v>
      </c>
      <c r="BH934" s="200">
        <f>IF(N934="sníž. přenesená",J934,0)</f>
        <v>0</v>
      </c>
      <c r="BI934" s="200">
        <f>IF(N934="nulová",J934,0)</f>
        <v>0</v>
      </c>
      <c r="BJ934" s="17" t="s">
        <v>85</v>
      </c>
      <c r="BK934" s="200">
        <f>ROUND(I934*H934,2)</f>
        <v>0</v>
      </c>
      <c r="BL934" s="17" t="s">
        <v>252</v>
      </c>
      <c r="BM934" s="199" t="s">
        <v>1417</v>
      </c>
    </row>
    <row r="935" spans="1:65" s="13" customFormat="1" ht="10.15">
      <c r="B935" s="201"/>
      <c r="C935" s="202"/>
      <c r="D935" s="203" t="s">
        <v>173</v>
      </c>
      <c r="E935" s="204" t="s">
        <v>1</v>
      </c>
      <c r="F935" s="205" t="s">
        <v>1413</v>
      </c>
      <c r="G935" s="202"/>
      <c r="H935" s="206">
        <v>108.3</v>
      </c>
      <c r="I935" s="207"/>
      <c r="J935" s="202"/>
      <c r="K935" s="202"/>
      <c r="L935" s="208"/>
      <c r="M935" s="209"/>
      <c r="N935" s="210"/>
      <c r="O935" s="210"/>
      <c r="P935" s="210"/>
      <c r="Q935" s="210"/>
      <c r="R935" s="210"/>
      <c r="S935" s="210"/>
      <c r="T935" s="211"/>
      <c r="AT935" s="212" t="s">
        <v>173</v>
      </c>
      <c r="AU935" s="212" t="s">
        <v>87</v>
      </c>
      <c r="AV935" s="13" t="s">
        <v>87</v>
      </c>
      <c r="AW935" s="13" t="s">
        <v>34</v>
      </c>
      <c r="AX935" s="13" t="s">
        <v>77</v>
      </c>
      <c r="AY935" s="212" t="s">
        <v>157</v>
      </c>
    </row>
    <row r="936" spans="1:65" s="14" customFormat="1" ht="10.15">
      <c r="B936" s="213"/>
      <c r="C936" s="214"/>
      <c r="D936" s="203" t="s">
        <v>173</v>
      </c>
      <c r="E936" s="215" t="s">
        <v>1</v>
      </c>
      <c r="F936" s="216" t="s">
        <v>178</v>
      </c>
      <c r="G936" s="214"/>
      <c r="H936" s="217">
        <v>108.3</v>
      </c>
      <c r="I936" s="218"/>
      <c r="J936" s="214"/>
      <c r="K936" s="214"/>
      <c r="L936" s="219"/>
      <c r="M936" s="220"/>
      <c r="N936" s="221"/>
      <c r="O936" s="221"/>
      <c r="P936" s="221"/>
      <c r="Q936" s="221"/>
      <c r="R936" s="221"/>
      <c r="S936" s="221"/>
      <c r="T936" s="222"/>
      <c r="AT936" s="223" t="s">
        <v>173</v>
      </c>
      <c r="AU936" s="223" t="s">
        <v>87</v>
      </c>
      <c r="AV936" s="14" t="s">
        <v>163</v>
      </c>
      <c r="AW936" s="14" t="s">
        <v>4</v>
      </c>
      <c r="AX936" s="14" t="s">
        <v>85</v>
      </c>
      <c r="AY936" s="223" t="s">
        <v>157</v>
      </c>
    </row>
    <row r="937" spans="1:65" s="2" customFormat="1" ht="24.2" customHeight="1">
      <c r="A937" s="34"/>
      <c r="B937" s="35"/>
      <c r="C937" s="187" t="s">
        <v>1418</v>
      </c>
      <c r="D937" s="187" t="s">
        <v>159</v>
      </c>
      <c r="E937" s="188" t="s">
        <v>1419</v>
      </c>
      <c r="F937" s="189" t="s">
        <v>1420</v>
      </c>
      <c r="G937" s="190" t="s">
        <v>171</v>
      </c>
      <c r="H937" s="191">
        <v>108.297</v>
      </c>
      <c r="I937" s="192"/>
      <c r="J937" s="193">
        <f>ROUND(I937*H937,2)</f>
        <v>0</v>
      </c>
      <c r="K937" s="194"/>
      <c r="L937" s="39"/>
      <c r="M937" s="195" t="s">
        <v>1</v>
      </c>
      <c r="N937" s="196" t="s">
        <v>42</v>
      </c>
      <c r="O937" s="71"/>
      <c r="P937" s="197">
        <f>O937*H937</f>
        <v>0</v>
      </c>
      <c r="Q937" s="197">
        <v>2.9999999999999997E-4</v>
      </c>
      <c r="R937" s="197">
        <f>Q937*H937</f>
        <v>3.2489099999999993E-2</v>
      </c>
      <c r="S937" s="197">
        <v>0</v>
      </c>
      <c r="T937" s="198">
        <f>S937*H937</f>
        <v>0</v>
      </c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R937" s="199" t="s">
        <v>252</v>
      </c>
      <c r="AT937" s="199" t="s">
        <v>159</v>
      </c>
      <c r="AU937" s="199" t="s">
        <v>87</v>
      </c>
      <c r="AY937" s="17" t="s">
        <v>157</v>
      </c>
      <c r="BE937" s="200">
        <f>IF(N937="základní",J937,0)</f>
        <v>0</v>
      </c>
      <c r="BF937" s="200">
        <f>IF(N937="snížená",J937,0)</f>
        <v>0</v>
      </c>
      <c r="BG937" s="200">
        <f>IF(N937="zákl. přenesená",J937,0)</f>
        <v>0</v>
      </c>
      <c r="BH937" s="200">
        <f>IF(N937="sníž. přenesená",J937,0)</f>
        <v>0</v>
      </c>
      <c r="BI937" s="200">
        <f>IF(N937="nulová",J937,0)</f>
        <v>0</v>
      </c>
      <c r="BJ937" s="17" t="s">
        <v>85</v>
      </c>
      <c r="BK937" s="200">
        <f>ROUND(I937*H937,2)</f>
        <v>0</v>
      </c>
      <c r="BL937" s="17" t="s">
        <v>252</v>
      </c>
      <c r="BM937" s="199" t="s">
        <v>1421</v>
      </c>
    </row>
    <row r="938" spans="1:65" s="13" customFormat="1" ht="10.15">
      <c r="B938" s="201"/>
      <c r="C938" s="202"/>
      <c r="D938" s="203" t="s">
        <v>173</v>
      </c>
      <c r="E938" s="204" t="s">
        <v>1</v>
      </c>
      <c r="F938" s="205" t="s">
        <v>1027</v>
      </c>
      <c r="G938" s="202"/>
      <c r="H938" s="206">
        <v>53.984999999999999</v>
      </c>
      <c r="I938" s="207"/>
      <c r="J938" s="202"/>
      <c r="K938" s="202"/>
      <c r="L938" s="208"/>
      <c r="M938" s="209"/>
      <c r="N938" s="210"/>
      <c r="O938" s="210"/>
      <c r="P938" s="210"/>
      <c r="Q938" s="210"/>
      <c r="R938" s="210"/>
      <c r="S938" s="210"/>
      <c r="T938" s="211"/>
      <c r="AT938" s="212" t="s">
        <v>173</v>
      </c>
      <c r="AU938" s="212" t="s">
        <v>87</v>
      </c>
      <c r="AV938" s="13" t="s">
        <v>87</v>
      </c>
      <c r="AW938" s="13" t="s">
        <v>34</v>
      </c>
      <c r="AX938" s="13" t="s">
        <v>77</v>
      </c>
      <c r="AY938" s="212" t="s">
        <v>157</v>
      </c>
    </row>
    <row r="939" spans="1:65" s="13" customFormat="1" ht="10.15">
      <c r="B939" s="201"/>
      <c r="C939" s="202"/>
      <c r="D939" s="203" t="s">
        <v>173</v>
      </c>
      <c r="E939" s="204" t="s">
        <v>1</v>
      </c>
      <c r="F939" s="205" t="s">
        <v>1028</v>
      </c>
      <c r="G939" s="202"/>
      <c r="H939" s="206">
        <v>54.311999999999998</v>
      </c>
      <c r="I939" s="207"/>
      <c r="J939" s="202"/>
      <c r="K939" s="202"/>
      <c r="L939" s="208"/>
      <c r="M939" s="209"/>
      <c r="N939" s="210"/>
      <c r="O939" s="210"/>
      <c r="P939" s="210"/>
      <c r="Q939" s="210"/>
      <c r="R939" s="210"/>
      <c r="S939" s="210"/>
      <c r="T939" s="211"/>
      <c r="AT939" s="212" t="s">
        <v>173</v>
      </c>
      <c r="AU939" s="212" t="s">
        <v>87</v>
      </c>
      <c r="AV939" s="13" t="s">
        <v>87</v>
      </c>
      <c r="AW939" s="13" t="s">
        <v>34</v>
      </c>
      <c r="AX939" s="13" t="s">
        <v>77</v>
      </c>
      <c r="AY939" s="212" t="s">
        <v>157</v>
      </c>
    </row>
    <row r="940" spans="1:65" s="14" customFormat="1" ht="10.15">
      <c r="B940" s="213"/>
      <c r="C940" s="214"/>
      <c r="D940" s="203" t="s">
        <v>173</v>
      </c>
      <c r="E940" s="215" t="s">
        <v>1</v>
      </c>
      <c r="F940" s="216" t="s">
        <v>178</v>
      </c>
      <c r="G940" s="214"/>
      <c r="H940" s="217">
        <v>108.297</v>
      </c>
      <c r="I940" s="218"/>
      <c r="J940" s="214"/>
      <c r="K940" s="214"/>
      <c r="L940" s="219"/>
      <c r="M940" s="220"/>
      <c r="N940" s="221"/>
      <c r="O940" s="221"/>
      <c r="P940" s="221"/>
      <c r="Q940" s="221"/>
      <c r="R940" s="221"/>
      <c r="S940" s="221"/>
      <c r="T940" s="222"/>
      <c r="AT940" s="223" t="s">
        <v>173</v>
      </c>
      <c r="AU940" s="223" t="s">
        <v>87</v>
      </c>
      <c r="AV940" s="14" t="s">
        <v>163</v>
      </c>
      <c r="AW940" s="14" t="s">
        <v>4</v>
      </c>
      <c r="AX940" s="14" t="s">
        <v>85</v>
      </c>
      <c r="AY940" s="223" t="s">
        <v>157</v>
      </c>
    </row>
    <row r="941" spans="1:65" s="2" customFormat="1" ht="44.25" customHeight="1">
      <c r="A941" s="34"/>
      <c r="B941" s="35"/>
      <c r="C941" s="234" t="s">
        <v>1422</v>
      </c>
      <c r="D941" s="234" t="s">
        <v>334</v>
      </c>
      <c r="E941" s="235" t="s">
        <v>1423</v>
      </c>
      <c r="F941" s="236" t="s">
        <v>1424</v>
      </c>
      <c r="G941" s="237" t="s">
        <v>171</v>
      </c>
      <c r="H941" s="238">
        <v>119.127</v>
      </c>
      <c r="I941" s="239"/>
      <c r="J941" s="240">
        <f>ROUND(I941*H941,2)</f>
        <v>0</v>
      </c>
      <c r="K941" s="241"/>
      <c r="L941" s="242"/>
      <c r="M941" s="243" t="s">
        <v>1</v>
      </c>
      <c r="N941" s="244" t="s">
        <v>42</v>
      </c>
      <c r="O941" s="71"/>
      <c r="P941" s="197">
        <f>O941*H941</f>
        <v>0</v>
      </c>
      <c r="Q941" s="197">
        <v>2.8300000000000001E-3</v>
      </c>
      <c r="R941" s="197">
        <f>Q941*H941</f>
        <v>0.33712941000000002</v>
      </c>
      <c r="S941" s="197">
        <v>0</v>
      </c>
      <c r="T941" s="198">
        <f>S941*H941</f>
        <v>0</v>
      </c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R941" s="199" t="s">
        <v>328</v>
      </c>
      <c r="AT941" s="199" t="s">
        <v>334</v>
      </c>
      <c r="AU941" s="199" t="s">
        <v>87</v>
      </c>
      <c r="AY941" s="17" t="s">
        <v>157</v>
      </c>
      <c r="BE941" s="200">
        <f>IF(N941="základní",J941,0)</f>
        <v>0</v>
      </c>
      <c r="BF941" s="200">
        <f>IF(N941="snížená",J941,0)</f>
        <v>0</v>
      </c>
      <c r="BG941" s="200">
        <f>IF(N941="zákl. přenesená",J941,0)</f>
        <v>0</v>
      </c>
      <c r="BH941" s="200">
        <f>IF(N941="sníž. přenesená",J941,0)</f>
        <v>0</v>
      </c>
      <c r="BI941" s="200">
        <f>IF(N941="nulová",J941,0)</f>
        <v>0</v>
      </c>
      <c r="BJ941" s="17" t="s">
        <v>85</v>
      </c>
      <c r="BK941" s="200">
        <f>ROUND(I941*H941,2)</f>
        <v>0</v>
      </c>
      <c r="BL941" s="17" t="s">
        <v>252</v>
      </c>
      <c r="BM941" s="199" t="s">
        <v>1425</v>
      </c>
    </row>
    <row r="942" spans="1:65" s="13" customFormat="1" ht="10.15">
      <c r="B942" s="201"/>
      <c r="C942" s="202"/>
      <c r="D942" s="203" t="s">
        <v>173</v>
      </c>
      <c r="E942" s="204" t="s">
        <v>1</v>
      </c>
      <c r="F942" s="205" t="s">
        <v>1426</v>
      </c>
      <c r="G942" s="202"/>
      <c r="H942" s="206">
        <v>119.127</v>
      </c>
      <c r="I942" s="207"/>
      <c r="J942" s="202"/>
      <c r="K942" s="202"/>
      <c r="L942" s="208"/>
      <c r="M942" s="209"/>
      <c r="N942" s="210"/>
      <c r="O942" s="210"/>
      <c r="P942" s="210"/>
      <c r="Q942" s="210"/>
      <c r="R942" s="210"/>
      <c r="S942" s="210"/>
      <c r="T942" s="211"/>
      <c r="AT942" s="212" t="s">
        <v>173</v>
      </c>
      <c r="AU942" s="212" t="s">
        <v>87</v>
      </c>
      <c r="AV942" s="13" t="s">
        <v>87</v>
      </c>
      <c r="AW942" s="13" t="s">
        <v>34</v>
      </c>
      <c r="AX942" s="13" t="s">
        <v>85</v>
      </c>
      <c r="AY942" s="212" t="s">
        <v>157</v>
      </c>
    </row>
    <row r="943" spans="1:65" s="2" customFormat="1" ht="21.75" customHeight="1">
      <c r="A943" s="34"/>
      <c r="B943" s="35"/>
      <c r="C943" s="187" t="s">
        <v>1427</v>
      </c>
      <c r="D943" s="187" t="s">
        <v>159</v>
      </c>
      <c r="E943" s="188" t="s">
        <v>1428</v>
      </c>
      <c r="F943" s="189" t="s">
        <v>1429</v>
      </c>
      <c r="G943" s="190" t="s">
        <v>487</v>
      </c>
      <c r="H943" s="191">
        <v>59.88</v>
      </c>
      <c r="I943" s="192"/>
      <c r="J943" s="193">
        <f>ROUND(I943*H943,2)</f>
        <v>0</v>
      </c>
      <c r="K943" s="194"/>
      <c r="L943" s="39"/>
      <c r="M943" s="195" t="s">
        <v>1</v>
      </c>
      <c r="N943" s="196" t="s">
        <v>42</v>
      </c>
      <c r="O943" s="71"/>
      <c r="P943" s="197">
        <f>O943*H943</f>
        <v>0</v>
      </c>
      <c r="Q943" s="197">
        <v>1.0000000000000001E-5</v>
      </c>
      <c r="R943" s="197">
        <f>Q943*H943</f>
        <v>5.9880000000000003E-4</v>
      </c>
      <c r="S943" s="197">
        <v>0</v>
      </c>
      <c r="T943" s="198">
        <f>S943*H943</f>
        <v>0</v>
      </c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R943" s="199" t="s">
        <v>252</v>
      </c>
      <c r="AT943" s="199" t="s">
        <v>159</v>
      </c>
      <c r="AU943" s="199" t="s">
        <v>87</v>
      </c>
      <c r="AY943" s="17" t="s">
        <v>157</v>
      </c>
      <c r="BE943" s="200">
        <f>IF(N943="základní",J943,0)</f>
        <v>0</v>
      </c>
      <c r="BF943" s="200">
        <f>IF(N943="snížená",J943,0)</f>
        <v>0</v>
      </c>
      <c r="BG943" s="200">
        <f>IF(N943="zákl. přenesená",J943,0)</f>
        <v>0</v>
      </c>
      <c r="BH943" s="200">
        <f>IF(N943="sníž. přenesená",J943,0)</f>
        <v>0</v>
      </c>
      <c r="BI943" s="200">
        <f>IF(N943="nulová",J943,0)</f>
        <v>0</v>
      </c>
      <c r="BJ943" s="17" t="s">
        <v>85</v>
      </c>
      <c r="BK943" s="200">
        <f>ROUND(I943*H943,2)</f>
        <v>0</v>
      </c>
      <c r="BL943" s="17" t="s">
        <v>252</v>
      </c>
      <c r="BM943" s="199" t="s">
        <v>1430</v>
      </c>
    </row>
    <row r="944" spans="1:65" s="13" customFormat="1" ht="10.15">
      <c r="B944" s="201"/>
      <c r="C944" s="202"/>
      <c r="D944" s="203" t="s">
        <v>173</v>
      </c>
      <c r="E944" s="204" t="s">
        <v>1</v>
      </c>
      <c r="F944" s="205" t="s">
        <v>1431</v>
      </c>
      <c r="G944" s="202"/>
      <c r="H944" s="206">
        <v>29.9</v>
      </c>
      <c r="I944" s="207"/>
      <c r="J944" s="202"/>
      <c r="K944" s="202"/>
      <c r="L944" s="208"/>
      <c r="M944" s="209"/>
      <c r="N944" s="210"/>
      <c r="O944" s="210"/>
      <c r="P944" s="210"/>
      <c r="Q944" s="210"/>
      <c r="R944" s="210"/>
      <c r="S944" s="210"/>
      <c r="T944" s="211"/>
      <c r="AT944" s="212" t="s">
        <v>173</v>
      </c>
      <c r="AU944" s="212" t="s">
        <v>87</v>
      </c>
      <c r="AV944" s="13" t="s">
        <v>87</v>
      </c>
      <c r="AW944" s="13" t="s">
        <v>34</v>
      </c>
      <c r="AX944" s="13" t="s">
        <v>77</v>
      </c>
      <c r="AY944" s="212" t="s">
        <v>157</v>
      </c>
    </row>
    <row r="945" spans="1:65" s="13" customFormat="1" ht="10.15">
      <c r="B945" s="201"/>
      <c r="C945" s="202"/>
      <c r="D945" s="203" t="s">
        <v>173</v>
      </c>
      <c r="E945" s="204" t="s">
        <v>1</v>
      </c>
      <c r="F945" s="205" t="s">
        <v>1432</v>
      </c>
      <c r="G945" s="202"/>
      <c r="H945" s="206">
        <v>29.98</v>
      </c>
      <c r="I945" s="207"/>
      <c r="J945" s="202"/>
      <c r="K945" s="202"/>
      <c r="L945" s="208"/>
      <c r="M945" s="209"/>
      <c r="N945" s="210"/>
      <c r="O945" s="210"/>
      <c r="P945" s="210"/>
      <c r="Q945" s="210"/>
      <c r="R945" s="210"/>
      <c r="S945" s="210"/>
      <c r="T945" s="211"/>
      <c r="AT945" s="212" t="s">
        <v>173</v>
      </c>
      <c r="AU945" s="212" t="s">
        <v>87</v>
      </c>
      <c r="AV945" s="13" t="s">
        <v>87</v>
      </c>
      <c r="AW945" s="13" t="s">
        <v>34</v>
      </c>
      <c r="AX945" s="13" t="s">
        <v>77</v>
      </c>
      <c r="AY945" s="212" t="s">
        <v>157</v>
      </c>
    </row>
    <row r="946" spans="1:65" s="14" customFormat="1" ht="10.15">
      <c r="B946" s="213"/>
      <c r="C946" s="214"/>
      <c r="D946" s="203" t="s">
        <v>173</v>
      </c>
      <c r="E946" s="215" t="s">
        <v>1</v>
      </c>
      <c r="F946" s="216" t="s">
        <v>178</v>
      </c>
      <c r="G946" s="214"/>
      <c r="H946" s="217">
        <v>59.88</v>
      </c>
      <c r="I946" s="218"/>
      <c r="J946" s="214"/>
      <c r="K946" s="214"/>
      <c r="L946" s="219"/>
      <c r="M946" s="220"/>
      <c r="N946" s="221"/>
      <c r="O946" s="221"/>
      <c r="P946" s="221"/>
      <c r="Q946" s="221"/>
      <c r="R946" s="221"/>
      <c r="S946" s="221"/>
      <c r="T946" s="222"/>
      <c r="AT946" s="223" t="s">
        <v>173</v>
      </c>
      <c r="AU946" s="223" t="s">
        <v>87</v>
      </c>
      <c r="AV946" s="14" t="s">
        <v>163</v>
      </c>
      <c r="AW946" s="14" t="s">
        <v>4</v>
      </c>
      <c r="AX946" s="14" t="s">
        <v>85</v>
      </c>
      <c r="AY946" s="223" t="s">
        <v>157</v>
      </c>
    </row>
    <row r="947" spans="1:65" s="2" customFormat="1" ht="16.5" customHeight="1">
      <c r="A947" s="34"/>
      <c r="B947" s="35"/>
      <c r="C947" s="234" t="s">
        <v>1433</v>
      </c>
      <c r="D947" s="234" t="s">
        <v>334</v>
      </c>
      <c r="E947" s="235" t="s">
        <v>1434</v>
      </c>
      <c r="F947" s="236" t="s">
        <v>1435</v>
      </c>
      <c r="G947" s="237" t="s">
        <v>487</v>
      </c>
      <c r="H947" s="238">
        <v>61.078000000000003</v>
      </c>
      <c r="I947" s="239"/>
      <c r="J947" s="240">
        <f>ROUND(I947*H947,2)</f>
        <v>0</v>
      </c>
      <c r="K947" s="241"/>
      <c r="L947" s="242"/>
      <c r="M947" s="243" t="s">
        <v>1</v>
      </c>
      <c r="N947" s="244" t="s">
        <v>42</v>
      </c>
      <c r="O947" s="71"/>
      <c r="P947" s="197">
        <f>O947*H947</f>
        <v>0</v>
      </c>
      <c r="Q947" s="197">
        <v>2.0000000000000002E-5</v>
      </c>
      <c r="R947" s="197">
        <f>Q947*H947</f>
        <v>1.2215600000000002E-3</v>
      </c>
      <c r="S947" s="197">
        <v>0</v>
      </c>
      <c r="T947" s="198">
        <f>S947*H947</f>
        <v>0</v>
      </c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R947" s="199" t="s">
        <v>328</v>
      </c>
      <c r="AT947" s="199" t="s">
        <v>334</v>
      </c>
      <c r="AU947" s="199" t="s">
        <v>87</v>
      </c>
      <c r="AY947" s="17" t="s">
        <v>157</v>
      </c>
      <c r="BE947" s="200">
        <f>IF(N947="základní",J947,0)</f>
        <v>0</v>
      </c>
      <c r="BF947" s="200">
        <f>IF(N947="snížená",J947,0)</f>
        <v>0</v>
      </c>
      <c r="BG947" s="200">
        <f>IF(N947="zákl. přenesená",J947,0)</f>
        <v>0</v>
      </c>
      <c r="BH947" s="200">
        <f>IF(N947="sníž. přenesená",J947,0)</f>
        <v>0</v>
      </c>
      <c r="BI947" s="200">
        <f>IF(N947="nulová",J947,0)</f>
        <v>0</v>
      </c>
      <c r="BJ947" s="17" t="s">
        <v>85</v>
      </c>
      <c r="BK947" s="200">
        <f>ROUND(I947*H947,2)</f>
        <v>0</v>
      </c>
      <c r="BL947" s="17" t="s">
        <v>252</v>
      </c>
      <c r="BM947" s="199" t="s">
        <v>1436</v>
      </c>
    </row>
    <row r="948" spans="1:65" s="13" customFormat="1" ht="10.15">
      <c r="B948" s="201"/>
      <c r="C948" s="202"/>
      <c r="D948" s="203" t="s">
        <v>173</v>
      </c>
      <c r="E948" s="204" t="s">
        <v>1</v>
      </c>
      <c r="F948" s="205" t="s">
        <v>1437</v>
      </c>
      <c r="G948" s="202"/>
      <c r="H948" s="206">
        <v>61.078000000000003</v>
      </c>
      <c r="I948" s="207"/>
      <c r="J948" s="202"/>
      <c r="K948" s="202"/>
      <c r="L948" s="208"/>
      <c r="M948" s="209"/>
      <c r="N948" s="210"/>
      <c r="O948" s="210"/>
      <c r="P948" s="210"/>
      <c r="Q948" s="210"/>
      <c r="R948" s="210"/>
      <c r="S948" s="210"/>
      <c r="T948" s="211"/>
      <c r="AT948" s="212" t="s">
        <v>173</v>
      </c>
      <c r="AU948" s="212" t="s">
        <v>87</v>
      </c>
      <c r="AV948" s="13" t="s">
        <v>87</v>
      </c>
      <c r="AW948" s="13" t="s">
        <v>34</v>
      </c>
      <c r="AX948" s="13" t="s">
        <v>85</v>
      </c>
      <c r="AY948" s="212" t="s">
        <v>157</v>
      </c>
    </row>
    <row r="949" spans="1:65" s="2" customFormat="1" ht="49.05" customHeight="1">
      <c r="A949" s="34"/>
      <c r="B949" s="35"/>
      <c r="C949" s="187" t="s">
        <v>1438</v>
      </c>
      <c r="D949" s="187" t="s">
        <v>159</v>
      </c>
      <c r="E949" s="188" t="s">
        <v>1439</v>
      </c>
      <c r="F949" s="189" t="s">
        <v>1440</v>
      </c>
      <c r="G949" s="190" t="s">
        <v>218</v>
      </c>
      <c r="H949" s="191">
        <v>0.371</v>
      </c>
      <c r="I949" s="192"/>
      <c r="J949" s="193">
        <f>ROUND(I949*H949,2)</f>
        <v>0</v>
      </c>
      <c r="K949" s="194"/>
      <c r="L949" s="39"/>
      <c r="M949" s="195" t="s">
        <v>1</v>
      </c>
      <c r="N949" s="196" t="s">
        <v>42</v>
      </c>
      <c r="O949" s="71"/>
      <c r="P949" s="197">
        <f>O949*H949</f>
        <v>0</v>
      </c>
      <c r="Q949" s="197">
        <v>0</v>
      </c>
      <c r="R949" s="197">
        <f>Q949*H949</f>
        <v>0</v>
      </c>
      <c r="S949" s="197">
        <v>0</v>
      </c>
      <c r="T949" s="198">
        <f>S949*H949</f>
        <v>0</v>
      </c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R949" s="199" t="s">
        <v>252</v>
      </c>
      <c r="AT949" s="199" t="s">
        <v>159</v>
      </c>
      <c r="AU949" s="199" t="s">
        <v>87</v>
      </c>
      <c r="AY949" s="17" t="s">
        <v>157</v>
      </c>
      <c r="BE949" s="200">
        <f>IF(N949="základní",J949,0)</f>
        <v>0</v>
      </c>
      <c r="BF949" s="200">
        <f>IF(N949="snížená",J949,0)</f>
        <v>0</v>
      </c>
      <c r="BG949" s="200">
        <f>IF(N949="zákl. přenesená",J949,0)</f>
        <v>0</v>
      </c>
      <c r="BH949" s="200">
        <f>IF(N949="sníž. přenesená",J949,0)</f>
        <v>0</v>
      </c>
      <c r="BI949" s="200">
        <f>IF(N949="nulová",J949,0)</f>
        <v>0</v>
      </c>
      <c r="BJ949" s="17" t="s">
        <v>85</v>
      </c>
      <c r="BK949" s="200">
        <f>ROUND(I949*H949,2)</f>
        <v>0</v>
      </c>
      <c r="BL949" s="17" t="s">
        <v>252</v>
      </c>
      <c r="BM949" s="199" t="s">
        <v>1441</v>
      </c>
    </row>
    <row r="950" spans="1:65" s="12" customFormat="1" ht="22.8" customHeight="1">
      <c r="B950" s="171"/>
      <c r="C950" s="172"/>
      <c r="D950" s="173" t="s">
        <v>76</v>
      </c>
      <c r="E950" s="185" t="s">
        <v>1442</v>
      </c>
      <c r="F950" s="185" t="s">
        <v>1443</v>
      </c>
      <c r="G950" s="172"/>
      <c r="H950" s="172"/>
      <c r="I950" s="175"/>
      <c r="J950" s="186">
        <f>BK950</f>
        <v>0</v>
      </c>
      <c r="K950" s="172"/>
      <c r="L950" s="177"/>
      <c r="M950" s="178"/>
      <c r="N950" s="179"/>
      <c r="O950" s="179"/>
      <c r="P950" s="180">
        <f>SUM(P951:P974)</f>
        <v>0</v>
      </c>
      <c r="Q950" s="179"/>
      <c r="R950" s="180">
        <f>SUM(R951:R974)</f>
        <v>2.0558801600000001</v>
      </c>
      <c r="S950" s="179"/>
      <c r="T950" s="181">
        <f>SUM(T951:T974)</f>
        <v>0</v>
      </c>
      <c r="AR950" s="182" t="s">
        <v>87</v>
      </c>
      <c r="AT950" s="183" t="s">
        <v>76</v>
      </c>
      <c r="AU950" s="183" t="s">
        <v>85</v>
      </c>
      <c r="AY950" s="182" t="s">
        <v>157</v>
      </c>
      <c r="BK950" s="184">
        <f>SUM(BK951:BK974)</f>
        <v>0</v>
      </c>
    </row>
    <row r="951" spans="1:65" s="2" customFormat="1" ht="24.2" customHeight="1">
      <c r="A951" s="34"/>
      <c r="B951" s="35"/>
      <c r="C951" s="187" t="s">
        <v>1444</v>
      </c>
      <c r="D951" s="187" t="s">
        <v>159</v>
      </c>
      <c r="E951" s="188" t="s">
        <v>1445</v>
      </c>
      <c r="F951" s="189" t="s">
        <v>1446</v>
      </c>
      <c r="G951" s="190" t="s">
        <v>171</v>
      </c>
      <c r="H951" s="191">
        <v>111.43</v>
      </c>
      <c r="I951" s="192"/>
      <c r="J951" s="193">
        <f>ROUND(I951*H951,2)</f>
        <v>0</v>
      </c>
      <c r="K951" s="194"/>
      <c r="L951" s="39"/>
      <c r="M951" s="195" t="s">
        <v>1</v>
      </c>
      <c r="N951" s="196" t="s">
        <v>42</v>
      </c>
      <c r="O951" s="71"/>
      <c r="P951" s="197">
        <f>O951*H951</f>
        <v>0</v>
      </c>
      <c r="Q951" s="197">
        <v>2.9999999999999997E-4</v>
      </c>
      <c r="R951" s="197">
        <f>Q951*H951</f>
        <v>3.3429E-2</v>
      </c>
      <c r="S951" s="197">
        <v>0</v>
      </c>
      <c r="T951" s="198">
        <f>S951*H951</f>
        <v>0</v>
      </c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R951" s="199" t="s">
        <v>252</v>
      </c>
      <c r="AT951" s="199" t="s">
        <v>159</v>
      </c>
      <c r="AU951" s="199" t="s">
        <v>87</v>
      </c>
      <c r="AY951" s="17" t="s">
        <v>157</v>
      </c>
      <c r="BE951" s="200">
        <f>IF(N951="základní",J951,0)</f>
        <v>0</v>
      </c>
      <c r="BF951" s="200">
        <f>IF(N951="snížená",J951,0)</f>
        <v>0</v>
      </c>
      <c r="BG951" s="200">
        <f>IF(N951="zákl. přenesená",J951,0)</f>
        <v>0</v>
      </c>
      <c r="BH951" s="200">
        <f>IF(N951="sníž. přenesená",J951,0)</f>
        <v>0</v>
      </c>
      <c r="BI951" s="200">
        <f>IF(N951="nulová",J951,0)</f>
        <v>0</v>
      </c>
      <c r="BJ951" s="17" t="s">
        <v>85</v>
      </c>
      <c r="BK951" s="200">
        <f>ROUND(I951*H951,2)</f>
        <v>0</v>
      </c>
      <c r="BL951" s="17" t="s">
        <v>252</v>
      </c>
      <c r="BM951" s="199" t="s">
        <v>1447</v>
      </c>
    </row>
    <row r="952" spans="1:65" s="13" customFormat="1" ht="10.15">
      <c r="B952" s="201"/>
      <c r="C952" s="202"/>
      <c r="D952" s="203" t="s">
        <v>173</v>
      </c>
      <c r="E952" s="204" t="s">
        <v>1</v>
      </c>
      <c r="F952" s="205" t="s">
        <v>1448</v>
      </c>
      <c r="G952" s="202"/>
      <c r="H952" s="206">
        <v>111.43</v>
      </c>
      <c r="I952" s="207"/>
      <c r="J952" s="202"/>
      <c r="K952" s="202"/>
      <c r="L952" s="208"/>
      <c r="M952" s="209"/>
      <c r="N952" s="210"/>
      <c r="O952" s="210"/>
      <c r="P952" s="210"/>
      <c r="Q952" s="210"/>
      <c r="R952" s="210"/>
      <c r="S952" s="210"/>
      <c r="T952" s="211"/>
      <c r="AT952" s="212" t="s">
        <v>173</v>
      </c>
      <c r="AU952" s="212" t="s">
        <v>87</v>
      </c>
      <c r="AV952" s="13" t="s">
        <v>87</v>
      </c>
      <c r="AW952" s="13" t="s">
        <v>34</v>
      </c>
      <c r="AX952" s="13" t="s">
        <v>77</v>
      </c>
      <c r="AY952" s="212" t="s">
        <v>157</v>
      </c>
    </row>
    <row r="953" spans="1:65" s="14" customFormat="1" ht="10.15">
      <c r="B953" s="213"/>
      <c r="C953" s="214"/>
      <c r="D953" s="203" t="s">
        <v>173</v>
      </c>
      <c r="E953" s="215" t="s">
        <v>1</v>
      </c>
      <c r="F953" s="216" t="s">
        <v>178</v>
      </c>
      <c r="G953" s="214"/>
      <c r="H953" s="217">
        <v>111.43</v>
      </c>
      <c r="I953" s="218"/>
      <c r="J953" s="214"/>
      <c r="K953" s="214"/>
      <c r="L953" s="219"/>
      <c r="M953" s="220"/>
      <c r="N953" s="221"/>
      <c r="O953" s="221"/>
      <c r="P953" s="221"/>
      <c r="Q953" s="221"/>
      <c r="R953" s="221"/>
      <c r="S953" s="221"/>
      <c r="T953" s="222"/>
      <c r="AT953" s="223" t="s">
        <v>173</v>
      </c>
      <c r="AU953" s="223" t="s">
        <v>87</v>
      </c>
      <c r="AV953" s="14" t="s">
        <v>163</v>
      </c>
      <c r="AW953" s="14" t="s">
        <v>4</v>
      </c>
      <c r="AX953" s="14" t="s">
        <v>85</v>
      </c>
      <c r="AY953" s="223" t="s">
        <v>157</v>
      </c>
    </row>
    <row r="954" spans="1:65" s="2" customFormat="1" ht="24.2" customHeight="1">
      <c r="A954" s="34"/>
      <c r="B954" s="35"/>
      <c r="C954" s="187" t="s">
        <v>1449</v>
      </c>
      <c r="D954" s="187" t="s">
        <v>159</v>
      </c>
      <c r="E954" s="188" t="s">
        <v>1450</v>
      </c>
      <c r="F954" s="189" t="s">
        <v>1451</v>
      </c>
      <c r="G954" s="190" t="s">
        <v>171</v>
      </c>
      <c r="H954" s="191">
        <v>39.942</v>
      </c>
      <c r="I954" s="192"/>
      <c r="J954" s="193">
        <f>ROUND(I954*H954,2)</f>
        <v>0</v>
      </c>
      <c r="K954" s="194"/>
      <c r="L954" s="39"/>
      <c r="M954" s="195" t="s">
        <v>1</v>
      </c>
      <c r="N954" s="196" t="s">
        <v>42</v>
      </c>
      <c r="O954" s="71"/>
      <c r="P954" s="197">
        <f>O954*H954</f>
        <v>0</v>
      </c>
      <c r="Q954" s="197">
        <v>1.5E-3</v>
      </c>
      <c r="R954" s="197">
        <f>Q954*H954</f>
        <v>5.9913000000000001E-2</v>
      </c>
      <c r="S954" s="197">
        <v>0</v>
      </c>
      <c r="T954" s="198">
        <f>S954*H954</f>
        <v>0</v>
      </c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R954" s="199" t="s">
        <v>252</v>
      </c>
      <c r="AT954" s="199" t="s">
        <v>159</v>
      </c>
      <c r="AU954" s="199" t="s">
        <v>87</v>
      </c>
      <c r="AY954" s="17" t="s">
        <v>157</v>
      </c>
      <c r="BE954" s="200">
        <f>IF(N954="základní",J954,0)</f>
        <v>0</v>
      </c>
      <c r="BF954" s="200">
        <f>IF(N954="snížená",J954,0)</f>
        <v>0</v>
      </c>
      <c r="BG954" s="200">
        <f>IF(N954="zákl. přenesená",J954,0)</f>
        <v>0</v>
      </c>
      <c r="BH954" s="200">
        <f>IF(N954="sníž. přenesená",J954,0)</f>
        <v>0</v>
      </c>
      <c r="BI954" s="200">
        <f>IF(N954="nulová",J954,0)</f>
        <v>0</v>
      </c>
      <c r="BJ954" s="17" t="s">
        <v>85</v>
      </c>
      <c r="BK954" s="200">
        <f>ROUND(I954*H954,2)</f>
        <v>0</v>
      </c>
      <c r="BL954" s="17" t="s">
        <v>252</v>
      </c>
      <c r="BM954" s="199" t="s">
        <v>1452</v>
      </c>
    </row>
    <row r="955" spans="1:65" s="13" customFormat="1" ht="10.15">
      <c r="B955" s="201"/>
      <c r="C955" s="202"/>
      <c r="D955" s="203" t="s">
        <v>173</v>
      </c>
      <c r="E955" s="204" t="s">
        <v>1</v>
      </c>
      <c r="F955" s="205" t="s">
        <v>1453</v>
      </c>
      <c r="G955" s="202"/>
      <c r="H955" s="206">
        <v>21.588000000000001</v>
      </c>
      <c r="I955" s="207"/>
      <c r="J955" s="202"/>
      <c r="K955" s="202"/>
      <c r="L955" s="208"/>
      <c r="M955" s="209"/>
      <c r="N955" s="210"/>
      <c r="O955" s="210"/>
      <c r="P955" s="210"/>
      <c r="Q955" s="210"/>
      <c r="R955" s="210"/>
      <c r="S955" s="210"/>
      <c r="T955" s="211"/>
      <c r="AT955" s="212" t="s">
        <v>173</v>
      </c>
      <c r="AU955" s="212" t="s">
        <v>87</v>
      </c>
      <c r="AV955" s="13" t="s">
        <v>87</v>
      </c>
      <c r="AW955" s="13" t="s">
        <v>34</v>
      </c>
      <c r="AX955" s="13" t="s">
        <v>77</v>
      </c>
      <c r="AY955" s="212" t="s">
        <v>157</v>
      </c>
    </row>
    <row r="956" spans="1:65" s="13" customFormat="1" ht="10.15">
      <c r="B956" s="201"/>
      <c r="C956" s="202"/>
      <c r="D956" s="203" t="s">
        <v>173</v>
      </c>
      <c r="E956" s="204" t="s">
        <v>1</v>
      </c>
      <c r="F956" s="205" t="s">
        <v>1454</v>
      </c>
      <c r="G956" s="202"/>
      <c r="H956" s="206">
        <v>18.353999999999999</v>
      </c>
      <c r="I956" s="207"/>
      <c r="J956" s="202"/>
      <c r="K956" s="202"/>
      <c r="L956" s="208"/>
      <c r="M956" s="209"/>
      <c r="N956" s="210"/>
      <c r="O956" s="210"/>
      <c r="P956" s="210"/>
      <c r="Q956" s="210"/>
      <c r="R956" s="210"/>
      <c r="S956" s="210"/>
      <c r="T956" s="211"/>
      <c r="AT956" s="212" t="s">
        <v>173</v>
      </c>
      <c r="AU956" s="212" t="s">
        <v>87</v>
      </c>
      <c r="AV956" s="13" t="s">
        <v>87</v>
      </c>
      <c r="AW956" s="13" t="s">
        <v>34</v>
      </c>
      <c r="AX956" s="13" t="s">
        <v>77</v>
      </c>
      <c r="AY956" s="212" t="s">
        <v>157</v>
      </c>
    </row>
    <row r="957" spans="1:65" s="14" customFormat="1" ht="10.15">
      <c r="B957" s="213"/>
      <c r="C957" s="214"/>
      <c r="D957" s="203" t="s">
        <v>173</v>
      </c>
      <c r="E957" s="215" t="s">
        <v>1</v>
      </c>
      <c r="F957" s="216" t="s">
        <v>178</v>
      </c>
      <c r="G957" s="214"/>
      <c r="H957" s="217">
        <v>39.942</v>
      </c>
      <c r="I957" s="218"/>
      <c r="J957" s="214"/>
      <c r="K957" s="214"/>
      <c r="L957" s="219"/>
      <c r="M957" s="220"/>
      <c r="N957" s="221"/>
      <c r="O957" s="221"/>
      <c r="P957" s="221"/>
      <c r="Q957" s="221"/>
      <c r="R957" s="221"/>
      <c r="S957" s="221"/>
      <c r="T957" s="222"/>
      <c r="AT957" s="223" t="s">
        <v>173</v>
      </c>
      <c r="AU957" s="223" t="s">
        <v>87</v>
      </c>
      <c r="AV957" s="14" t="s">
        <v>163</v>
      </c>
      <c r="AW957" s="14" t="s">
        <v>4</v>
      </c>
      <c r="AX957" s="14" t="s">
        <v>85</v>
      </c>
      <c r="AY957" s="223" t="s">
        <v>157</v>
      </c>
    </row>
    <row r="958" spans="1:65" s="2" customFormat="1" ht="37.799999999999997" customHeight="1">
      <c r="A958" s="34"/>
      <c r="B958" s="35"/>
      <c r="C958" s="187" t="s">
        <v>1455</v>
      </c>
      <c r="D958" s="187" t="s">
        <v>159</v>
      </c>
      <c r="E958" s="188" t="s">
        <v>1456</v>
      </c>
      <c r="F958" s="189" t="s">
        <v>1457</v>
      </c>
      <c r="G958" s="190" t="s">
        <v>171</v>
      </c>
      <c r="H958" s="191">
        <v>111.432</v>
      </c>
      <c r="I958" s="192"/>
      <c r="J958" s="193">
        <f>ROUND(I958*H958,2)</f>
        <v>0</v>
      </c>
      <c r="K958" s="194"/>
      <c r="L958" s="39"/>
      <c r="M958" s="195" t="s">
        <v>1</v>
      </c>
      <c r="N958" s="196" t="s">
        <v>42</v>
      </c>
      <c r="O958" s="71"/>
      <c r="P958" s="197">
        <f>O958*H958</f>
        <v>0</v>
      </c>
      <c r="Q958" s="197">
        <v>5.3800000000000002E-3</v>
      </c>
      <c r="R958" s="197">
        <f>Q958*H958</f>
        <v>0.59950416000000006</v>
      </c>
      <c r="S958" s="197">
        <v>0</v>
      </c>
      <c r="T958" s="198">
        <f>S958*H958</f>
        <v>0</v>
      </c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R958" s="199" t="s">
        <v>252</v>
      </c>
      <c r="AT958" s="199" t="s">
        <v>159</v>
      </c>
      <c r="AU958" s="199" t="s">
        <v>87</v>
      </c>
      <c r="AY958" s="17" t="s">
        <v>157</v>
      </c>
      <c r="BE958" s="200">
        <f>IF(N958="základní",J958,0)</f>
        <v>0</v>
      </c>
      <c r="BF958" s="200">
        <f>IF(N958="snížená",J958,0)</f>
        <v>0</v>
      </c>
      <c r="BG958" s="200">
        <f>IF(N958="zákl. přenesená",J958,0)</f>
        <v>0</v>
      </c>
      <c r="BH958" s="200">
        <f>IF(N958="sníž. přenesená",J958,0)</f>
        <v>0</v>
      </c>
      <c r="BI958" s="200">
        <f>IF(N958="nulová",J958,0)</f>
        <v>0</v>
      </c>
      <c r="BJ958" s="17" t="s">
        <v>85</v>
      </c>
      <c r="BK958" s="200">
        <f>ROUND(I958*H958,2)</f>
        <v>0</v>
      </c>
      <c r="BL958" s="17" t="s">
        <v>252</v>
      </c>
      <c r="BM958" s="199" t="s">
        <v>1458</v>
      </c>
    </row>
    <row r="959" spans="1:65" s="13" customFormat="1" ht="10.15">
      <c r="B959" s="201"/>
      <c r="C959" s="202"/>
      <c r="D959" s="203" t="s">
        <v>173</v>
      </c>
      <c r="E959" s="204" t="s">
        <v>1</v>
      </c>
      <c r="F959" s="205" t="s">
        <v>1459</v>
      </c>
      <c r="G959" s="202"/>
      <c r="H959" s="206">
        <v>8.6999999999999993</v>
      </c>
      <c r="I959" s="207"/>
      <c r="J959" s="202"/>
      <c r="K959" s="202"/>
      <c r="L959" s="208"/>
      <c r="M959" s="209"/>
      <c r="N959" s="210"/>
      <c r="O959" s="210"/>
      <c r="P959" s="210"/>
      <c r="Q959" s="210"/>
      <c r="R959" s="210"/>
      <c r="S959" s="210"/>
      <c r="T959" s="211"/>
      <c r="AT959" s="212" t="s">
        <v>173</v>
      </c>
      <c r="AU959" s="212" t="s">
        <v>87</v>
      </c>
      <c r="AV959" s="13" t="s">
        <v>87</v>
      </c>
      <c r="AW959" s="13" t="s">
        <v>34</v>
      </c>
      <c r="AX959" s="13" t="s">
        <v>77</v>
      </c>
      <c r="AY959" s="212" t="s">
        <v>157</v>
      </c>
    </row>
    <row r="960" spans="1:65" s="13" customFormat="1" ht="10.15">
      <c r="B960" s="201"/>
      <c r="C960" s="202"/>
      <c r="D960" s="203" t="s">
        <v>173</v>
      </c>
      <c r="E960" s="204" t="s">
        <v>1</v>
      </c>
      <c r="F960" s="205" t="s">
        <v>1460</v>
      </c>
      <c r="G960" s="202"/>
      <c r="H960" s="206">
        <v>5.7</v>
      </c>
      <c r="I960" s="207"/>
      <c r="J960" s="202"/>
      <c r="K960" s="202"/>
      <c r="L960" s="208"/>
      <c r="M960" s="209"/>
      <c r="N960" s="210"/>
      <c r="O960" s="210"/>
      <c r="P960" s="210"/>
      <c r="Q960" s="210"/>
      <c r="R960" s="210"/>
      <c r="S960" s="210"/>
      <c r="T960" s="211"/>
      <c r="AT960" s="212" t="s">
        <v>173</v>
      </c>
      <c r="AU960" s="212" t="s">
        <v>87</v>
      </c>
      <c r="AV960" s="13" t="s">
        <v>87</v>
      </c>
      <c r="AW960" s="13" t="s">
        <v>34</v>
      </c>
      <c r="AX960" s="13" t="s">
        <v>77</v>
      </c>
      <c r="AY960" s="212" t="s">
        <v>157</v>
      </c>
    </row>
    <row r="961" spans="1:65" s="13" customFormat="1" ht="10.15">
      <c r="B961" s="201"/>
      <c r="C961" s="202"/>
      <c r="D961" s="203" t="s">
        <v>173</v>
      </c>
      <c r="E961" s="204" t="s">
        <v>1</v>
      </c>
      <c r="F961" s="205" t="s">
        <v>1461</v>
      </c>
      <c r="G961" s="202"/>
      <c r="H961" s="206">
        <v>5.7</v>
      </c>
      <c r="I961" s="207"/>
      <c r="J961" s="202"/>
      <c r="K961" s="202"/>
      <c r="L961" s="208"/>
      <c r="M961" s="209"/>
      <c r="N961" s="210"/>
      <c r="O961" s="210"/>
      <c r="P961" s="210"/>
      <c r="Q961" s="210"/>
      <c r="R961" s="210"/>
      <c r="S961" s="210"/>
      <c r="T961" s="211"/>
      <c r="AT961" s="212" t="s">
        <v>173</v>
      </c>
      <c r="AU961" s="212" t="s">
        <v>87</v>
      </c>
      <c r="AV961" s="13" t="s">
        <v>87</v>
      </c>
      <c r="AW961" s="13" t="s">
        <v>34</v>
      </c>
      <c r="AX961" s="13" t="s">
        <v>77</v>
      </c>
      <c r="AY961" s="212" t="s">
        <v>157</v>
      </c>
    </row>
    <row r="962" spans="1:65" s="13" customFormat="1" ht="10.15">
      <c r="B962" s="201"/>
      <c r="C962" s="202"/>
      <c r="D962" s="203" t="s">
        <v>173</v>
      </c>
      <c r="E962" s="204" t="s">
        <v>1</v>
      </c>
      <c r="F962" s="205" t="s">
        <v>1453</v>
      </c>
      <c r="G962" s="202"/>
      <c r="H962" s="206">
        <v>21.588000000000001</v>
      </c>
      <c r="I962" s="207"/>
      <c r="J962" s="202"/>
      <c r="K962" s="202"/>
      <c r="L962" s="208"/>
      <c r="M962" s="209"/>
      <c r="N962" s="210"/>
      <c r="O962" s="210"/>
      <c r="P962" s="210"/>
      <c r="Q962" s="210"/>
      <c r="R962" s="210"/>
      <c r="S962" s="210"/>
      <c r="T962" s="211"/>
      <c r="AT962" s="212" t="s">
        <v>173</v>
      </c>
      <c r="AU962" s="212" t="s">
        <v>87</v>
      </c>
      <c r="AV962" s="13" t="s">
        <v>87</v>
      </c>
      <c r="AW962" s="13" t="s">
        <v>34</v>
      </c>
      <c r="AX962" s="13" t="s">
        <v>77</v>
      </c>
      <c r="AY962" s="212" t="s">
        <v>157</v>
      </c>
    </row>
    <row r="963" spans="1:65" s="13" customFormat="1" ht="10.15">
      <c r="B963" s="201"/>
      <c r="C963" s="202"/>
      <c r="D963" s="203" t="s">
        <v>173</v>
      </c>
      <c r="E963" s="204" t="s">
        <v>1</v>
      </c>
      <c r="F963" s="205" t="s">
        <v>1462</v>
      </c>
      <c r="G963" s="202"/>
      <c r="H963" s="206">
        <v>12.39</v>
      </c>
      <c r="I963" s="207"/>
      <c r="J963" s="202"/>
      <c r="K963" s="202"/>
      <c r="L963" s="208"/>
      <c r="M963" s="209"/>
      <c r="N963" s="210"/>
      <c r="O963" s="210"/>
      <c r="P963" s="210"/>
      <c r="Q963" s="210"/>
      <c r="R963" s="210"/>
      <c r="S963" s="210"/>
      <c r="T963" s="211"/>
      <c r="AT963" s="212" t="s">
        <v>173</v>
      </c>
      <c r="AU963" s="212" t="s">
        <v>87</v>
      </c>
      <c r="AV963" s="13" t="s">
        <v>87</v>
      </c>
      <c r="AW963" s="13" t="s">
        <v>34</v>
      </c>
      <c r="AX963" s="13" t="s">
        <v>77</v>
      </c>
      <c r="AY963" s="212" t="s">
        <v>157</v>
      </c>
    </row>
    <row r="964" spans="1:65" s="13" customFormat="1" ht="10.15">
      <c r="B964" s="201"/>
      <c r="C964" s="202"/>
      <c r="D964" s="203" t="s">
        <v>173</v>
      </c>
      <c r="E964" s="204" t="s">
        <v>1</v>
      </c>
      <c r="F964" s="205" t="s">
        <v>1454</v>
      </c>
      <c r="G964" s="202"/>
      <c r="H964" s="206">
        <v>18.353999999999999</v>
      </c>
      <c r="I964" s="207"/>
      <c r="J964" s="202"/>
      <c r="K964" s="202"/>
      <c r="L964" s="208"/>
      <c r="M964" s="209"/>
      <c r="N964" s="210"/>
      <c r="O964" s="210"/>
      <c r="P964" s="210"/>
      <c r="Q964" s="210"/>
      <c r="R964" s="210"/>
      <c r="S964" s="210"/>
      <c r="T964" s="211"/>
      <c r="AT964" s="212" t="s">
        <v>173</v>
      </c>
      <c r="AU964" s="212" t="s">
        <v>87</v>
      </c>
      <c r="AV964" s="13" t="s">
        <v>87</v>
      </c>
      <c r="AW964" s="13" t="s">
        <v>34</v>
      </c>
      <c r="AX964" s="13" t="s">
        <v>77</v>
      </c>
      <c r="AY964" s="212" t="s">
        <v>157</v>
      </c>
    </row>
    <row r="965" spans="1:65" s="13" customFormat="1" ht="10.15">
      <c r="B965" s="201"/>
      <c r="C965" s="202"/>
      <c r="D965" s="203" t="s">
        <v>173</v>
      </c>
      <c r="E965" s="204" t="s">
        <v>1</v>
      </c>
      <c r="F965" s="205" t="s">
        <v>1463</v>
      </c>
      <c r="G965" s="202"/>
      <c r="H965" s="206">
        <v>10.050000000000001</v>
      </c>
      <c r="I965" s="207"/>
      <c r="J965" s="202"/>
      <c r="K965" s="202"/>
      <c r="L965" s="208"/>
      <c r="M965" s="209"/>
      <c r="N965" s="210"/>
      <c r="O965" s="210"/>
      <c r="P965" s="210"/>
      <c r="Q965" s="210"/>
      <c r="R965" s="210"/>
      <c r="S965" s="210"/>
      <c r="T965" s="211"/>
      <c r="AT965" s="212" t="s">
        <v>173</v>
      </c>
      <c r="AU965" s="212" t="s">
        <v>87</v>
      </c>
      <c r="AV965" s="13" t="s">
        <v>87</v>
      </c>
      <c r="AW965" s="13" t="s">
        <v>34</v>
      </c>
      <c r="AX965" s="13" t="s">
        <v>77</v>
      </c>
      <c r="AY965" s="212" t="s">
        <v>157</v>
      </c>
    </row>
    <row r="966" spans="1:65" s="13" customFormat="1" ht="10.15">
      <c r="B966" s="201"/>
      <c r="C966" s="202"/>
      <c r="D966" s="203" t="s">
        <v>173</v>
      </c>
      <c r="E966" s="204" t="s">
        <v>1</v>
      </c>
      <c r="F966" s="205" t="s">
        <v>1464</v>
      </c>
      <c r="G966" s="202"/>
      <c r="H966" s="206">
        <v>6.6</v>
      </c>
      <c r="I966" s="207"/>
      <c r="J966" s="202"/>
      <c r="K966" s="202"/>
      <c r="L966" s="208"/>
      <c r="M966" s="209"/>
      <c r="N966" s="210"/>
      <c r="O966" s="210"/>
      <c r="P966" s="210"/>
      <c r="Q966" s="210"/>
      <c r="R966" s="210"/>
      <c r="S966" s="210"/>
      <c r="T966" s="211"/>
      <c r="AT966" s="212" t="s">
        <v>173</v>
      </c>
      <c r="AU966" s="212" t="s">
        <v>87</v>
      </c>
      <c r="AV966" s="13" t="s">
        <v>87</v>
      </c>
      <c r="AW966" s="13" t="s">
        <v>34</v>
      </c>
      <c r="AX966" s="13" t="s">
        <v>77</v>
      </c>
      <c r="AY966" s="212" t="s">
        <v>157</v>
      </c>
    </row>
    <row r="967" spans="1:65" s="13" customFormat="1" ht="10.15">
      <c r="B967" s="201"/>
      <c r="C967" s="202"/>
      <c r="D967" s="203" t="s">
        <v>173</v>
      </c>
      <c r="E967" s="204" t="s">
        <v>1</v>
      </c>
      <c r="F967" s="205" t="s">
        <v>1465</v>
      </c>
      <c r="G967" s="202"/>
      <c r="H967" s="206">
        <v>6.6</v>
      </c>
      <c r="I967" s="207"/>
      <c r="J967" s="202"/>
      <c r="K967" s="202"/>
      <c r="L967" s="208"/>
      <c r="M967" s="209"/>
      <c r="N967" s="210"/>
      <c r="O967" s="210"/>
      <c r="P967" s="210"/>
      <c r="Q967" s="210"/>
      <c r="R967" s="210"/>
      <c r="S967" s="210"/>
      <c r="T967" s="211"/>
      <c r="AT967" s="212" t="s">
        <v>173</v>
      </c>
      <c r="AU967" s="212" t="s">
        <v>87</v>
      </c>
      <c r="AV967" s="13" t="s">
        <v>87</v>
      </c>
      <c r="AW967" s="13" t="s">
        <v>34</v>
      </c>
      <c r="AX967" s="13" t="s">
        <v>77</v>
      </c>
      <c r="AY967" s="212" t="s">
        <v>157</v>
      </c>
    </row>
    <row r="968" spans="1:65" s="13" customFormat="1" ht="10.15">
      <c r="B968" s="201"/>
      <c r="C968" s="202"/>
      <c r="D968" s="203" t="s">
        <v>173</v>
      </c>
      <c r="E968" s="204" t="s">
        <v>1</v>
      </c>
      <c r="F968" s="205" t="s">
        <v>1466</v>
      </c>
      <c r="G968" s="202"/>
      <c r="H968" s="206">
        <v>12.15</v>
      </c>
      <c r="I968" s="207"/>
      <c r="J968" s="202"/>
      <c r="K968" s="202"/>
      <c r="L968" s="208"/>
      <c r="M968" s="209"/>
      <c r="N968" s="210"/>
      <c r="O968" s="210"/>
      <c r="P968" s="210"/>
      <c r="Q968" s="210"/>
      <c r="R968" s="210"/>
      <c r="S968" s="210"/>
      <c r="T968" s="211"/>
      <c r="AT968" s="212" t="s">
        <v>173</v>
      </c>
      <c r="AU968" s="212" t="s">
        <v>87</v>
      </c>
      <c r="AV968" s="13" t="s">
        <v>87</v>
      </c>
      <c r="AW968" s="13" t="s">
        <v>34</v>
      </c>
      <c r="AX968" s="13" t="s">
        <v>77</v>
      </c>
      <c r="AY968" s="212" t="s">
        <v>157</v>
      </c>
    </row>
    <row r="969" spans="1:65" s="13" customFormat="1" ht="10.15">
      <c r="B969" s="201"/>
      <c r="C969" s="202"/>
      <c r="D969" s="203" t="s">
        <v>173</v>
      </c>
      <c r="E969" s="204" t="s">
        <v>1</v>
      </c>
      <c r="F969" s="205" t="s">
        <v>1467</v>
      </c>
      <c r="G969" s="202"/>
      <c r="H969" s="206">
        <v>1.8</v>
      </c>
      <c r="I969" s="207"/>
      <c r="J969" s="202"/>
      <c r="K969" s="202"/>
      <c r="L969" s="208"/>
      <c r="M969" s="209"/>
      <c r="N969" s="210"/>
      <c r="O969" s="210"/>
      <c r="P969" s="210"/>
      <c r="Q969" s="210"/>
      <c r="R969" s="210"/>
      <c r="S969" s="210"/>
      <c r="T969" s="211"/>
      <c r="AT969" s="212" t="s">
        <v>173</v>
      </c>
      <c r="AU969" s="212" t="s">
        <v>87</v>
      </c>
      <c r="AV969" s="13" t="s">
        <v>87</v>
      </c>
      <c r="AW969" s="13" t="s">
        <v>34</v>
      </c>
      <c r="AX969" s="13" t="s">
        <v>77</v>
      </c>
      <c r="AY969" s="212" t="s">
        <v>157</v>
      </c>
    </row>
    <row r="970" spans="1:65" s="13" customFormat="1" ht="10.15">
      <c r="B970" s="201"/>
      <c r="C970" s="202"/>
      <c r="D970" s="203" t="s">
        <v>173</v>
      </c>
      <c r="E970" s="204" t="s">
        <v>1</v>
      </c>
      <c r="F970" s="205" t="s">
        <v>1468</v>
      </c>
      <c r="G970" s="202"/>
      <c r="H970" s="206">
        <v>1.8</v>
      </c>
      <c r="I970" s="207"/>
      <c r="J970" s="202"/>
      <c r="K970" s="202"/>
      <c r="L970" s="208"/>
      <c r="M970" s="209"/>
      <c r="N970" s="210"/>
      <c r="O970" s="210"/>
      <c r="P970" s="210"/>
      <c r="Q970" s="210"/>
      <c r="R970" s="210"/>
      <c r="S970" s="210"/>
      <c r="T970" s="211"/>
      <c r="AT970" s="212" t="s">
        <v>173</v>
      </c>
      <c r="AU970" s="212" t="s">
        <v>87</v>
      </c>
      <c r="AV970" s="13" t="s">
        <v>87</v>
      </c>
      <c r="AW970" s="13" t="s">
        <v>34</v>
      </c>
      <c r="AX970" s="13" t="s">
        <v>77</v>
      </c>
      <c r="AY970" s="212" t="s">
        <v>157</v>
      </c>
    </row>
    <row r="971" spans="1:65" s="14" customFormat="1" ht="10.15">
      <c r="B971" s="213"/>
      <c r="C971" s="214"/>
      <c r="D971" s="203" t="s">
        <v>173</v>
      </c>
      <c r="E971" s="215" t="s">
        <v>1</v>
      </c>
      <c r="F971" s="216" t="s">
        <v>178</v>
      </c>
      <c r="G971" s="214"/>
      <c r="H971" s="217">
        <v>111.432</v>
      </c>
      <c r="I971" s="218"/>
      <c r="J971" s="214"/>
      <c r="K971" s="214"/>
      <c r="L971" s="219"/>
      <c r="M971" s="220"/>
      <c r="N971" s="221"/>
      <c r="O971" s="221"/>
      <c r="P971" s="221"/>
      <c r="Q971" s="221"/>
      <c r="R971" s="221"/>
      <c r="S971" s="221"/>
      <c r="T971" s="222"/>
      <c r="AT971" s="223" t="s">
        <v>173</v>
      </c>
      <c r="AU971" s="223" t="s">
        <v>87</v>
      </c>
      <c r="AV971" s="14" t="s">
        <v>163</v>
      </c>
      <c r="AW971" s="14" t="s">
        <v>4</v>
      </c>
      <c r="AX971" s="14" t="s">
        <v>85</v>
      </c>
      <c r="AY971" s="223" t="s">
        <v>157</v>
      </c>
    </row>
    <row r="972" spans="1:65" s="2" customFormat="1" ht="24.2" customHeight="1">
      <c r="A972" s="34"/>
      <c r="B972" s="35"/>
      <c r="C972" s="234" t="s">
        <v>1469</v>
      </c>
      <c r="D972" s="234" t="s">
        <v>334</v>
      </c>
      <c r="E972" s="235" t="s">
        <v>1470</v>
      </c>
      <c r="F972" s="236" t="s">
        <v>1471</v>
      </c>
      <c r="G972" s="237" t="s">
        <v>171</v>
      </c>
      <c r="H972" s="238">
        <v>122.575</v>
      </c>
      <c r="I972" s="239"/>
      <c r="J972" s="240">
        <f>ROUND(I972*H972,2)</f>
        <v>0</v>
      </c>
      <c r="K972" s="241"/>
      <c r="L972" s="242"/>
      <c r="M972" s="243" t="s">
        <v>1</v>
      </c>
      <c r="N972" s="244" t="s">
        <v>42</v>
      </c>
      <c r="O972" s="71"/>
      <c r="P972" s="197">
        <f>O972*H972</f>
        <v>0</v>
      </c>
      <c r="Q972" s="197">
        <v>1.112E-2</v>
      </c>
      <c r="R972" s="197">
        <f>Q972*H972</f>
        <v>1.3630340000000001</v>
      </c>
      <c r="S972" s="197">
        <v>0</v>
      </c>
      <c r="T972" s="198">
        <f>S972*H972</f>
        <v>0</v>
      </c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R972" s="199" t="s">
        <v>328</v>
      </c>
      <c r="AT972" s="199" t="s">
        <v>334</v>
      </c>
      <c r="AU972" s="199" t="s">
        <v>87</v>
      </c>
      <c r="AY972" s="17" t="s">
        <v>157</v>
      </c>
      <c r="BE972" s="200">
        <f>IF(N972="základní",J972,0)</f>
        <v>0</v>
      </c>
      <c r="BF972" s="200">
        <f>IF(N972="snížená",J972,0)</f>
        <v>0</v>
      </c>
      <c r="BG972" s="200">
        <f>IF(N972="zákl. přenesená",J972,0)</f>
        <v>0</v>
      </c>
      <c r="BH972" s="200">
        <f>IF(N972="sníž. přenesená",J972,0)</f>
        <v>0</v>
      </c>
      <c r="BI972" s="200">
        <f>IF(N972="nulová",J972,0)</f>
        <v>0</v>
      </c>
      <c r="BJ972" s="17" t="s">
        <v>85</v>
      </c>
      <c r="BK972" s="200">
        <f>ROUND(I972*H972,2)</f>
        <v>0</v>
      </c>
      <c r="BL972" s="17" t="s">
        <v>252</v>
      </c>
      <c r="BM972" s="199" t="s">
        <v>1472</v>
      </c>
    </row>
    <row r="973" spans="1:65" s="13" customFormat="1" ht="10.15">
      <c r="B973" s="201"/>
      <c r="C973" s="202"/>
      <c r="D973" s="203" t="s">
        <v>173</v>
      </c>
      <c r="E973" s="204" t="s">
        <v>1</v>
      </c>
      <c r="F973" s="205" t="s">
        <v>1473</v>
      </c>
      <c r="G973" s="202"/>
      <c r="H973" s="206">
        <v>122.575</v>
      </c>
      <c r="I973" s="207"/>
      <c r="J973" s="202"/>
      <c r="K973" s="202"/>
      <c r="L973" s="208"/>
      <c r="M973" s="209"/>
      <c r="N973" s="210"/>
      <c r="O973" s="210"/>
      <c r="P973" s="210"/>
      <c r="Q973" s="210"/>
      <c r="R973" s="210"/>
      <c r="S973" s="210"/>
      <c r="T973" s="211"/>
      <c r="AT973" s="212" t="s">
        <v>173</v>
      </c>
      <c r="AU973" s="212" t="s">
        <v>87</v>
      </c>
      <c r="AV973" s="13" t="s">
        <v>87</v>
      </c>
      <c r="AW973" s="13" t="s">
        <v>34</v>
      </c>
      <c r="AX973" s="13" t="s">
        <v>85</v>
      </c>
      <c r="AY973" s="212" t="s">
        <v>157</v>
      </c>
    </row>
    <row r="974" spans="1:65" s="2" customFormat="1" ht="49.05" customHeight="1">
      <c r="A974" s="34"/>
      <c r="B974" s="35"/>
      <c r="C974" s="187" t="s">
        <v>1474</v>
      </c>
      <c r="D974" s="187" t="s">
        <v>159</v>
      </c>
      <c r="E974" s="188" t="s">
        <v>1475</v>
      </c>
      <c r="F974" s="189" t="s">
        <v>1476</v>
      </c>
      <c r="G974" s="190" t="s">
        <v>218</v>
      </c>
      <c r="H974" s="191">
        <v>2.056</v>
      </c>
      <c r="I974" s="192"/>
      <c r="J974" s="193">
        <f>ROUND(I974*H974,2)</f>
        <v>0</v>
      </c>
      <c r="K974" s="194"/>
      <c r="L974" s="39"/>
      <c r="M974" s="195" t="s">
        <v>1</v>
      </c>
      <c r="N974" s="196" t="s">
        <v>42</v>
      </c>
      <c r="O974" s="71"/>
      <c r="P974" s="197">
        <f>O974*H974</f>
        <v>0</v>
      </c>
      <c r="Q974" s="197">
        <v>0</v>
      </c>
      <c r="R974" s="197">
        <f>Q974*H974</f>
        <v>0</v>
      </c>
      <c r="S974" s="197">
        <v>0</v>
      </c>
      <c r="T974" s="198">
        <f>S974*H974</f>
        <v>0</v>
      </c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R974" s="199" t="s">
        <v>252</v>
      </c>
      <c r="AT974" s="199" t="s">
        <v>159</v>
      </c>
      <c r="AU974" s="199" t="s">
        <v>87</v>
      </c>
      <c r="AY974" s="17" t="s">
        <v>157</v>
      </c>
      <c r="BE974" s="200">
        <f>IF(N974="základní",J974,0)</f>
        <v>0</v>
      </c>
      <c r="BF974" s="200">
        <f>IF(N974="snížená",J974,0)</f>
        <v>0</v>
      </c>
      <c r="BG974" s="200">
        <f>IF(N974="zákl. přenesená",J974,0)</f>
        <v>0</v>
      </c>
      <c r="BH974" s="200">
        <f>IF(N974="sníž. přenesená",J974,0)</f>
        <v>0</v>
      </c>
      <c r="BI974" s="200">
        <f>IF(N974="nulová",J974,0)</f>
        <v>0</v>
      </c>
      <c r="BJ974" s="17" t="s">
        <v>85</v>
      </c>
      <c r="BK974" s="200">
        <f>ROUND(I974*H974,2)</f>
        <v>0</v>
      </c>
      <c r="BL974" s="17" t="s">
        <v>252</v>
      </c>
      <c r="BM974" s="199" t="s">
        <v>1477</v>
      </c>
    </row>
    <row r="975" spans="1:65" s="12" customFormat="1" ht="22.8" customHeight="1">
      <c r="B975" s="171"/>
      <c r="C975" s="172"/>
      <c r="D975" s="173" t="s">
        <v>76</v>
      </c>
      <c r="E975" s="185" t="s">
        <v>1478</v>
      </c>
      <c r="F975" s="185" t="s">
        <v>1479</v>
      </c>
      <c r="G975" s="172"/>
      <c r="H975" s="172"/>
      <c r="I975" s="175"/>
      <c r="J975" s="186">
        <f>BK975</f>
        <v>0</v>
      </c>
      <c r="K975" s="172"/>
      <c r="L975" s="177"/>
      <c r="M975" s="178"/>
      <c r="N975" s="179"/>
      <c r="O975" s="179"/>
      <c r="P975" s="180">
        <f>SUM(P976:P981)</f>
        <v>0</v>
      </c>
      <c r="Q975" s="179"/>
      <c r="R975" s="180">
        <f>SUM(R976:R981)</f>
        <v>4.3843800000000002E-2</v>
      </c>
      <c r="S975" s="179"/>
      <c r="T975" s="181">
        <f>SUM(T976:T981)</f>
        <v>0</v>
      </c>
      <c r="AR975" s="182" t="s">
        <v>87</v>
      </c>
      <c r="AT975" s="183" t="s">
        <v>76</v>
      </c>
      <c r="AU975" s="183" t="s">
        <v>85</v>
      </c>
      <c r="AY975" s="182" t="s">
        <v>157</v>
      </c>
      <c r="BK975" s="184">
        <f>SUM(BK976:BK981)</f>
        <v>0</v>
      </c>
    </row>
    <row r="976" spans="1:65" s="2" customFormat="1" ht="24.2" customHeight="1">
      <c r="A976" s="34"/>
      <c r="B976" s="35"/>
      <c r="C976" s="187" t="s">
        <v>1480</v>
      </c>
      <c r="D976" s="187" t="s">
        <v>159</v>
      </c>
      <c r="E976" s="188" t="s">
        <v>1481</v>
      </c>
      <c r="F976" s="189" t="s">
        <v>1482</v>
      </c>
      <c r="G976" s="190" t="s">
        <v>171</v>
      </c>
      <c r="H976" s="191">
        <v>208.78</v>
      </c>
      <c r="I976" s="192"/>
      <c r="J976" s="193">
        <f>ROUND(I976*H976,2)</f>
        <v>0</v>
      </c>
      <c r="K976" s="194"/>
      <c r="L976" s="39"/>
      <c r="M976" s="195" t="s">
        <v>1</v>
      </c>
      <c r="N976" s="196" t="s">
        <v>42</v>
      </c>
      <c r="O976" s="71"/>
      <c r="P976" s="197">
        <f>O976*H976</f>
        <v>0</v>
      </c>
      <c r="Q976" s="197">
        <v>2.1000000000000001E-4</v>
      </c>
      <c r="R976" s="197">
        <f>Q976*H976</f>
        <v>4.3843800000000002E-2</v>
      </c>
      <c r="S976" s="197">
        <v>0</v>
      </c>
      <c r="T976" s="198">
        <f>S976*H976</f>
        <v>0</v>
      </c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R976" s="199" t="s">
        <v>252</v>
      </c>
      <c r="AT976" s="199" t="s">
        <v>159</v>
      </c>
      <c r="AU976" s="199" t="s">
        <v>87</v>
      </c>
      <c r="AY976" s="17" t="s">
        <v>157</v>
      </c>
      <c r="BE976" s="200">
        <f>IF(N976="základní",J976,0)</f>
        <v>0</v>
      </c>
      <c r="BF976" s="200">
        <f>IF(N976="snížená",J976,0)</f>
        <v>0</v>
      </c>
      <c r="BG976" s="200">
        <f>IF(N976="zákl. přenesená",J976,0)</f>
        <v>0</v>
      </c>
      <c r="BH976" s="200">
        <f>IF(N976="sníž. přenesená",J976,0)</f>
        <v>0</v>
      </c>
      <c r="BI976" s="200">
        <f>IF(N976="nulová",J976,0)</f>
        <v>0</v>
      </c>
      <c r="BJ976" s="17" t="s">
        <v>85</v>
      </c>
      <c r="BK976" s="200">
        <f>ROUND(I976*H976,2)</f>
        <v>0</v>
      </c>
      <c r="BL976" s="17" t="s">
        <v>252</v>
      </c>
      <c r="BM976" s="199" t="s">
        <v>1483</v>
      </c>
    </row>
    <row r="977" spans="1:65" s="15" customFormat="1" ht="10.15">
      <c r="B977" s="224"/>
      <c r="C977" s="225"/>
      <c r="D977" s="203" t="s">
        <v>173</v>
      </c>
      <c r="E977" s="226" t="s">
        <v>1</v>
      </c>
      <c r="F977" s="227" t="s">
        <v>1197</v>
      </c>
      <c r="G977" s="225"/>
      <c r="H977" s="226" t="s">
        <v>1</v>
      </c>
      <c r="I977" s="228"/>
      <c r="J977" s="225"/>
      <c r="K977" s="225"/>
      <c r="L977" s="229"/>
      <c r="M977" s="230"/>
      <c r="N977" s="231"/>
      <c r="O977" s="231"/>
      <c r="P977" s="231"/>
      <c r="Q977" s="231"/>
      <c r="R977" s="231"/>
      <c r="S977" s="231"/>
      <c r="T977" s="232"/>
      <c r="AT977" s="233" t="s">
        <v>173</v>
      </c>
      <c r="AU977" s="233" t="s">
        <v>87</v>
      </c>
      <c r="AV977" s="15" t="s">
        <v>85</v>
      </c>
      <c r="AW977" s="15" t="s">
        <v>34</v>
      </c>
      <c r="AX977" s="15" t="s">
        <v>77</v>
      </c>
      <c r="AY977" s="233" t="s">
        <v>157</v>
      </c>
    </row>
    <row r="978" spans="1:65" s="13" customFormat="1" ht="10.15">
      <c r="B978" s="201"/>
      <c r="C978" s="202"/>
      <c r="D978" s="203" t="s">
        <v>173</v>
      </c>
      <c r="E978" s="204" t="s">
        <v>1</v>
      </c>
      <c r="F978" s="205" t="s">
        <v>1198</v>
      </c>
      <c r="G978" s="202"/>
      <c r="H978" s="206">
        <v>68.353999999999999</v>
      </c>
      <c r="I978" s="207"/>
      <c r="J978" s="202"/>
      <c r="K978" s="202"/>
      <c r="L978" s="208"/>
      <c r="M978" s="209"/>
      <c r="N978" s="210"/>
      <c r="O978" s="210"/>
      <c r="P978" s="210"/>
      <c r="Q978" s="210"/>
      <c r="R978" s="210"/>
      <c r="S978" s="210"/>
      <c r="T978" s="211"/>
      <c r="AT978" s="212" t="s">
        <v>173</v>
      </c>
      <c r="AU978" s="212" t="s">
        <v>87</v>
      </c>
      <c r="AV978" s="13" t="s">
        <v>87</v>
      </c>
      <c r="AW978" s="13" t="s">
        <v>34</v>
      </c>
      <c r="AX978" s="13" t="s">
        <v>77</v>
      </c>
      <c r="AY978" s="212" t="s">
        <v>157</v>
      </c>
    </row>
    <row r="979" spans="1:65" s="13" customFormat="1" ht="10.15">
      <c r="B979" s="201"/>
      <c r="C979" s="202"/>
      <c r="D979" s="203" t="s">
        <v>173</v>
      </c>
      <c r="E979" s="204" t="s">
        <v>1</v>
      </c>
      <c r="F979" s="205" t="s">
        <v>1199</v>
      </c>
      <c r="G979" s="202"/>
      <c r="H979" s="206">
        <v>72.072000000000003</v>
      </c>
      <c r="I979" s="207"/>
      <c r="J979" s="202"/>
      <c r="K979" s="202"/>
      <c r="L979" s="208"/>
      <c r="M979" s="209"/>
      <c r="N979" s="210"/>
      <c r="O979" s="210"/>
      <c r="P979" s="210"/>
      <c r="Q979" s="210"/>
      <c r="R979" s="210"/>
      <c r="S979" s="210"/>
      <c r="T979" s="211"/>
      <c r="AT979" s="212" t="s">
        <v>173</v>
      </c>
      <c r="AU979" s="212" t="s">
        <v>87</v>
      </c>
      <c r="AV979" s="13" t="s">
        <v>87</v>
      </c>
      <c r="AW979" s="13" t="s">
        <v>34</v>
      </c>
      <c r="AX979" s="13" t="s">
        <v>77</v>
      </c>
      <c r="AY979" s="212" t="s">
        <v>157</v>
      </c>
    </row>
    <row r="980" spans="1:65" s="13" customFormat="1" ht="10.15">
      <c r="B980" s="201"/>
      <c r="C980" s="202"/>
      <c r="D980" s="203" t="s">
        <v>173</v>
      </c>
      <c r="E980" s="204" t="s">
        <v>1</v>
      </c>
      <c r="F980" s="205" t="s">
        <v>1200</v>
      </c>
      <c r="G980" s="202"/>
      <c r="H980" s="206">
        <v>68.353999999999999</v>
      </c>
      <c r="I980" s="207"/>
      <c r="J980" s="202"/>
      <c r="K980" s="202"/>
      <c r="L980" s="208"/>
      <c r="M980" s="209"/>
      <c r="N980" s="210"/>
      <c r="O980" s="210"/>
      <c r="P980" s="210"/>
      <c r="Q980" s="210"/>
      <c r="R980" s="210"/>
      <c r="S980" s="210"/>
      <c r="T980" s="211"/>
      <c r="AT980" s="212" t="s">
        <v>173</v>
      </c>
      <c r="AU980" s="212" t="s">
        <v>87</v>
      </c>
      <c r="AV980" s="13" t="s">
        <v>87</v>
      </c>
      <c r="AW980" s="13" t="s">
        <v>34</v>
      </c>
      <c r="AX980" s="13" t="s">
        <v>77</v>
      </c>
      <c r="AY980" s="212" t="s">
        <v>157</v>
      </c>
    </row>
    <row r="981" spans="1:65" s="14" customFormat="1" ht="10.15">
      <c r="B981" s="213"/>
      <c r="C981" s="214"/>
      <c r="D981" s="203" t="s">
        <v>173</v>
      </c>
      <c r="E981" s="215" t="s">
        <v>1</v>
      </c>
      <c r="F981" s="216" t="s">
        <v>178</v>
      </c>
      <c r="G981" s="214"/>
      <c r="H981" s="217">
        <v>208.78</v>
      </c>
      <c r="I981" s="218"/>
      <c r="J981" s="214"/>
      <c r="K981" s="214"/>
      <c r="L981" s="219"/>
      <c r="M981" s="220"/>
      <c r="N981" s="221"/>
      <c r="O981" s="221"/>
      <c r="P981" s="221"/>
      <c r="Q981" s="221"/>
      <c r="R981" s="221"/>
      <c r="S981" s="221"/>
      <c r="T981" s="222"/>
      <c r="AT981" s="223" t="s">
        <v>173</v>
      </c>
      <c r="AU981" s="223" t="s">
        <v>87</v>
      </c>
      <c r="AV981" s="14" t="s">
        <v>163</v>
      </c>
      <c r="AW981" s="14" t="s">
        <v>4</v>
      </c>
      <c r="AX981" s="14" t="s">
        <v>85</v>
      </c>
      <c r="AY981" s="223" t="s">
        <v>157</v>
      </c>
    </row>
    <row r="982" spans="1:65" s="12" customFormat="1" ht="22.8" customHeight="1">
      <c r="B982" s="171"/>
      <c r="C982" s="172"/>
      <c r="D982" s="173" t="s">
        <v>76</v>
      </c>
      <c r="E982" s="185" t="s">
        <v>1484</v>
      </c>
      <c r="F982" s="185" t="s">
        <v>1485</v>
      </c>
      <c r="G982" s="172"/>
      <c r="H982" s="172"/>
      <c r="I982" s="175"/>
      <c r="J982" s="186">
        <f>BK982</f>
        <v>0</v>
      </c>
      <c r="K982" s="172"/>
      <c r="L982" s="177"/>
      <c r="M982" s="178"/>
      <c r="N982" s="179"/>
      <c r="O982" s="179"/>
      <c r="P982" s="180">
        <f>SUM(P983:P1022)</f>
        <v>0</v>
      </c>
      <c r="Q982" s="179"/>
      <c r="R982" s="180">
        <f>SUM(R983:R1022)</f>
        <v>0.25256658000000004</v>
      </c>
      <c r="S982" s="179"/>
      <c r="T982" s="181">
        <f>SUM(T983:T1022)</f>
        <v>0</v>
      </c>
      <c r="AR982" s="182" t="s">
        <v>87</v>
      </c>
      <c r="AT982" s="183" t="s">
        <v>76</v>
      </c>
      <c r="AU982" s="183" t="s">
        <v>85</v>
      </c>
      <c r="AY982" s="182" t="s">
        <v>157</v>
      </c>
      <c r="BK982" s="184">
        <f>SUM(BK983:BK1022)</f>
        <v>0</v>
      </c>
    </row>
    <row r="983" spans="1:65" s="2" customFormat="1" ht="33" customHeight="1">
      <c r="A983" s="34"/>
      <c r="B983" s="35"/>
      <c r="C983" s="187" t="s">
        <v>1486</v>
      </c>
      <c r="D983" s="187" t="s">
        <v>159</v>
      </c>
      <c r="E983" s="188" t="s">
        <v>1487</v>
      </c>
      <c r="F983" s="189" t="s">
        <v>1488</v>
      </c>
      <c r="G983" s="190" t="s">
        <v>171</v>
      </c>
      <c r="H983" s="191">
        <v>515.44200000000001</v>
      </c>
      <c r="I983" s="192"/>
      <c r="J983" s="193">
        <f>ROUND(I983*H983,2)</f>
        <v>0</v>
      </c>
      <c r="K983" s="194"/>
      <c r="L983" s="39"/>
      <c r="M983" s="195" t="s">
        <v>1</v>
      </c>
      <c r="N983" s="196" t="s">
        <v>42</v>
      </c>
      <c r="O983" s="71"/>
      <c r="P983" s="197">
        <f>O983*H983</f>
        <v>0</v>
      </c>
      <c r="Q983" s="197">
        <v>2.0000000000000001E-4</v>
      </c>
      <c r="R983" s="197">
        <f>Q983*H983</f>
        <v>0.10308840000000001</v>
      </c>
      <c r="S983" s="197">
        <v>0</v>
      </c>
      <c r="T983" s="198">
        <f>S983*H983</f>
        <v>0</v>
      </c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R983" s="199" t="s">
        <v>252</v>
      </c>
      <c r="AT983" s="199" t="s">
        <v>159</v>
      </c>
      <c r="AU983" s="199" t="s">
        <v>87</v>
      </c>
      <c r="AY983" s="17" t="s">
        <v>157</v>
      </c>
      <c r="BE983" s="200">
        <f>IF(N983="základní",J983,0)</f>
        <v>0</v>
      </c>
      <c r="BF983" s="200">
        <f>IF(N983="snížená",J983,0)</f>
        <v>0</v>
      </c>
      <c r="BG983" s="200">
        <f>IF(N983="zákl. přenesená",J983,0)</f>
        <v>0</v>
      </c>
      <c r="BH983" s="200">
        <f>IF(N983="sníž. přenesená",J983,0)</f>
        <v>0</v>
      </c>
      <c r="BI983" s="200">
        <f>IF(N983="nulová",J983,0)</f>
        <v>0</v>
      </c>
      <c r="BJ983" s="17" t="s">
        <v>85</v>
      </c>
      <c r="BK983" s="200">
        <f>ROUND(I983*H983,2)</f>
        <v>0</v>
      </c>
      <c r="BL983" s="17" t="s">
        <v>252</v>
      </c>
      <c r="BM983" s="199" t="s">
        <v>1489</v>
      </c>
    </row>
    <row r="984" spans="1:65" s="13" customFormat="1" ht="10.15">
      <c r="B984" s="201"/>
      <c r="C984" s="202"/>
      <c r="D984" s="203" t="s">
        <v>173</v>
      </c>
      <c r="E984" s="204" t="s">
        <v>1</v>
      </c>
      <c r="F984" s="205" t="s">
        <v>541</v>
      </c>
      <c r="G984" s="202"/>
      <c r="H984" s="206">
        <v>45.26</v>
      </c>
      <c r="I984" s="207"/>
      <c r="J984" s="202"/>
      <c r="K984" s="202"/>
      <c r="L984" s="208"/>
      <c r="M984" s="209"/>
      <c r="N984" s="210"/>
      <c r="O984" s="210"/>
      <c r="P984" s="210"/>
      <c r="Q984" s="210"/>
      <c r="R984" s="210"/>
      <c r="S984" s="210"/>
      <c r="T984" s="211"/>
      <c r="AT984" s="212" t="s">
        <v>173</v>
      </c>
      <c r="AU984" s="212" t="s">
        <v>87</v>
      </c>
      <c r="AV984" s="13" t="s">
        <v>87</v>
      </c>
      <c r="AW984" s="13" t="s">
        <v>34</v>
      </c>
      <c r="AX984" s="13" t="s">
        <v>77</v>
      </c>
      <c r="AY984" s="212" t="s">
        <v>157</v>
      </c>
    </row>
    <row r="985" spans="1:65" s="13" customFormat="1" ht="10.15">
      <c r="B985" s="201"/>
      <c r="C985" s="202"/>
      <c r="D985" s="203" t="s">
        <v>173</v>
      </c>
      <c r="E985" s="204" t="s">
        <v>1</v>
      </c>
      <c r="F985" s="205" t="s">
        <v>542</v>
      </c>
      <c r="G985" s="202"/>
      <c r="H985" s="206">
        <v>38.79</v>
      </c>
      <c r="I985" s="207"/>
      <c r="J985" s="202"/>
      <c r="K985" s="202"/>
      <c r="L985" s="208"/>
      <c r="M985" s="209"/>
      <c r="N985" s="210"/>
      <c r="O985" s="210"/>
      <c r="P985" s="210"/>
      <c r="Q985" s="210"/>
      <c r="R985" s="210"/>
      <c r="S985" s="210"/>
      <c r="T985" s="211"/>
      <c r="AT985" s="212" t="s">
        <v>173</v>
      </c>
      <c r="AU985" s="212" t="s">
        <v>87</v>
      </c>
      <c r="AV985" s="13" t="s">
        <v>87</v>
      </c>
      <c r="AW985" s="13" t="s">
        <v>34</v>
      </c>
      <c r="AX985" s="13" t="s">
        <v>77</v>
      </c>
      <c r="AY985" s="212" t="s">
        <v>157</v>
      </c>
    </row>
    <row r="986" spans="1:65" s="13" customFormat="1" ht="10.15">
      <c r="B986" s="201"/>
      <c r="C986" s="202"/>
      <c r="D986" s="203" t="s">
        <v>173</v>
      </c>
      <c r="E986" s="204" t="s">
        <v>1</v>
      </c>
      <c r="F986" s="205" t="s">
        <v>543</v>
      </c>
      <c r="G986" s="202"/>
      <c r="H986" s="206">
        <v>50.456000000000003</v>
      </c>
      <c r="I986" s="207"/>
      <c r="J986" s="202"/>
      <c r="K986" s="202"/>
      <c r="L986" s="208"/>
      <c r="M986" s="209"/>
      <c r="N986" s="210"/>
      <c r="O986" s="210"/>
      <c r="P986" s="210"/>
      <c r="Q986" s="210"/>
      <c r="R986" s="210"/>
      <c r="S986" s="210"/>
      <c r="T986" s="211"/>
      <c r="AT986" s="212" t="s">
        <v>173</v>
      </c>
      <c r="AU986" s="212" t="s">
        <v>87</v>
      </c>
      <c r="AV986" s="13" t="s">
        <v>87</v>
      </c>
      <c r="AW986" s="13" t="s">
        <v>34</v>
      </c>
      <c r="AX986" s="13" t="s">
        <v>77</v>
      </c>
      <c r="AY986" s="212" t="s">
        <v>157</v>
      </c>
    </row>
    <row r="987" spans="1:65" s="13" customFormat="1" ht="10.15">
      <c r="B987" s="201"/>
      <c r="C987" s="202"/>
      <c r="D987" s="203" t="s">
        <v>173</v>
      </c>
      <c r="E987" s="204" t="s">
        <v>1</v>
      </c>
      <c r="F987" s="205" t="s">
        <v>563</v>
      </c>
      <c r="G987" s="202"/>
      <c r="H987" s="206">
        <v>5</v>
      </c>
      <c r="I987" s="207"/>
      <c r="J987" s="202"/>
      <c r="K987" s="202"/>
      <c r="L987" s="208"/>
      <c r="M987" s="209"/>
      <c r="N987" s="210"/>
      <c r="O987" s="210"/>
      <c r="P987" s="210"/>
      <c r="Q987" s="210"/>
      <c r="R987" s="210"/>
      <c r="S987" s="210"/>
      <c r="T987" s="211"/>
      <c r="AT987" s="212" t="s">
        <v>173</v>
      </c>
      <c r="AU987" s="212" t="s">
        <v>87</v>
      </c>
      <c r="AV987" s="13" t="s">
        <v>87</v>
      </c>
      <c r="AW987" s="13" t="s">
        <v>34</v>
      </c>
      <c r="AX987" s="13" t="s">
        <v>77</v>
      </c>
      <c r="AY987" s="212" t="s">
        <v>157</v>
      </c>
    </row>
    <row r="988" spans="1:65" s="13" customFormat="1" ht="10.15">
      <c r="B988" s="201"/>
      <c r="C988" s="202"/>
      <c r="D988" s="203" t="s">
        <v>173</v>
      </c>
      <c r="E988" s="204" t="s">
        <v>1</v>
      </c>
      <c r="F988" s="205" t="s">
        <v>564</v>
      </c>
      <c r="G988" s="202"/>
      <c r="H988" s="206">
        <v>3</v>
      </c>
      <c r="I988" s="207"/>
      <c r="J988" s="202"/>
      <c r="K988" s="202"/>
      <c r="L988" s="208"/>
      <c r="M988" s="209"/>
      <c r="N988" s="210"/>
      <c r="O988" s="210"/>
      <c r="P988" s="210"/>
      <c r="Q988" s="210"/>
      <c r="R988" s="210"/>
      <c r="S988" s="210"/>
      <c r="T988" s="211"/>
      <c r="AT988" s="212" t="s">
        <v>173</v>
      </c>
      <c r="AU988" s="212" t="s">
        <v>87</v>
      </c>
      <c r="AV988" s="13" t="s">
        <v>87</v>
      </c>
      <c r="AW988" s="13" t="s">
        <v>34</v>
      </c>
      <c r="AX988" s="13" t="s">
        <v>77</v>
      </c>
      <c r="AY988" s="212" t="s">
        <v>157</v>
      </c>
    </row>
    <row r="989" spans="1:65" s="13" customFormat="1" ht="10.15">
      <c r="B989" s="201"/>
      <c r="C989" s="202"/>
      <c r="D989" s="203" t="s">
        <v>173</v>
      </c>
      <c r="E989" s="204" t="s">
        <v>1</v>
      </c>
      <c r="F989" s="205" t="s">
        <v>565</v>
      </c>
      <c r="G989" s="202"/>
      <c r="H989" s="206">
        <v>3</v>
      </c>
      <c r="I989" s="207"/>
      <c r="J989" s="202"/>
      <c r="K989" s="202"/>
      <c r="L989" s="208"/>
      <c r="M989" s="209"/>
      <c r="N989" s="210"/>
      <c r="O989" s="210"/>
      <c r="P989" s="210"/>
      <c r="Q989" s="210"/>
      <c r="R989" s="210"/>
      <c r="S989" s="210"/>
      <c r="T989" s="211"/>
      <c r="AT989" s="212" t="s">
        <v>173</v>
      </c>
      <c r="AU989" s="212" t="s">
        <v>87</v>
      </c>
      <c r="AV989" s="13" t="s">
        <v>87</v>
      </c>
      <c r="AW989" s="13" t="s">
        <v>34</v>
      </c>
      <c r="AX989" s="13" t="s">
        <v>77</v>
      </c>
      <c r="AY989" s="212" t="s">
        <v>157</v>
      </c>
    </row>
    <row r="990" spans="1:65" s="13" customFormat="1" ht="10.15">
      <c r="B990" s="201"/>
      <c r="C990" s="202"/>
      <c r="D990" s="203" t="s">
        <v>173</v>
      </c>
      <c r="E990" s="204" t="s">
        <v>1</v>
      </c>
      <c r="F990" s="205" t="s">
        <v>566</v>
      </c>
      <c r="G990" s="202"/>
      <c r="H990" s="206">
        <v>7.3920000000000003</v>
      </c>
      <c r="I990" s="207"/>
      <c r="J990" s="202"/>
      <c r="K990" s="202"/>
      <c r="L990" s="208"/>
      <c r="M990" s="209"/>
      <c r="N990" s="210"/>
      <c r="O990" s="210"/>
      <c r="P990" s="210"/>
      <c r="Q990" s="210"/>
      <c r="R990" s="210"/>
      <c r="S990" s="210"/>
      <c r="T990" s="211"/>
      <c r="AT990" s="212" t="s">
        <v>173</v>
      </c>
      <c r="AU990" s="212" t="s">
        <v>87</v>
      </c>
      <c r="AV990" s="13" t="s">
        <v>87</v>
      </c>
      <c r="AW990" s="13" t="s">
        <v>34</v>
      </c>
      <c r="AX990" s="13" t="s">
        <v>77</v>
      </c>
      <c r="AY990" s="212" t="s">
        <v>157</v>
      </c>
    </row>
    <row r="991" spans="1:65" s="13" customFormat="1" ht="10.15">
      <c r="B991" s="201"/>
      <c r="C991" s="202"/>
      <c r="D991" s="203" t="s">
        <v>173</v>
      </c>
      <c r="E991" s="204" t="s">
        <v>1</v>
      </c>
      <c r="F991" s="205" t="s">
        <v>567</v>
      </c>
      <c r="G991" s="202"/>
      <c r="H991" s="206">
        <v>6.9660000000000002</v>
      </c>
      <c r="I991" s="207"/>
      <c r="J991" s="202"/>
      <c r="K991" s="202"/>
      <c r="L991" s="208"/>
      <c r="M991" s="209"/>
      <c r="N991" s="210"/>
      <c r="O991" s="210"/>
      <c r="P991" s="210"/>
      <c r="Q991" s="210"/>
      <c r="R991" s="210"/>
      <c r="S991" s="210"/>
      <c r="T991" s="211"/>
      <c r="AT991" s="212" t="s">
        <v>173</v>
      </c>
      <c r="AU991" s="212" t="s">
        <v>87</v>
      </c>
      <c r="AV991" s="13" t="s">
        <v>87</v>
      </c>
      <c r="AW991" s="13" t="s">
        <v>34</v>
      </c>
      <c r="AX991" s="13" t="s">
        <v>77</v>
      </c>
      <c r="AY991" s="212" t="s">
        <v>157</v>
      </c>
    </row>
    <row r="992" spans="1:65" s="13" customFormat="1" ht="10.15">
      <c r="B992" s="201"/>
      <c r="C992" s="202"/>
      <c r="D992" s="203" t="s">
        <v>173</v>
      </c>
      <c r="E992" s="204" t="s">
        <v>1</v>
      </c>
      <c r="F992" s="205" t="s">
        <v>568</v>
      </c>
      <c r="G992" s="202"/>
      <c r="H992" s="206">
        <v>23.45</v>
      </c>
      <c r="I992" s="207"/>
      <c r="J992" s="202"/>
      <c r="K992" s="202"/>
      <c r="L992" s="208"/>
      <c r="M992" s="209"/>
      <c r="N992" s="210"/>
      <c r="O992" s="210"/>
      <c r="P992" s="210"/>
      <c r="Q992" s="210"/>
      <c r="R992" s="210"/>
      <c r="S992" s="210"/>
      <c r="T992" s="211"/>
      <c r="AT992" s="212" t="s">
        <v>173</v>
      </c>
      <c r="AU992" s="212" t="s">
        <v>87</v>
      </c>
      <c r="AV992" s="13" t="s">
        <v>87</v>
      </c>
      <c r="AW992" s="13" t="s">
        <v>34</v>
      </c>
      <c r="AX992" s="13" t="s">
        <v>77</v>
      </c>
      <c r="AY992" s="212" t="s">
        <v>157</v>
      </c>
    </row>
    <row r="993" spans="1:65" s="13" customFormat="1" ht="10.15">
      <c r="B993" s="201"/>
      <c r="C993" s="202"/>
      <c r="D993" s="203" t="s">
        <v>173</v>
      </c>
      <c r="E993" s="204" t="s">
        <v>1</v>
      </c>
      <c r="F993" s="205" t="s">
        <v>569</v>
      </c>
      <c r="G993" s="202"/>
      <c r="H993" s="206">
        <v>6.8959999999999999</v>
      </c>
      <c r="I993" s="207"/>
      <c r="J993" s="202"/>
      <c r="K993" s="202"/>
      <c r="L993" s="208"/>
      <c r="M993" s="209"/>
      <c r="N993" s="210"/>
      <c r="O993" s="210"/>
      <c r="P993" s="210"/>
      <c r="Q993" s="210"/>
      <c r="R993" s="210"/>
      <c r="S993" s="210"/>
      <c r="T993" s="211"/>
      <c r="AT993" s="212" t="s">
        <v>173</v>
      </c>
      <c r="AU993" s="212" t="s">
        <v>87</v>
      </c>
      <c r="AV993" s="13" t="s">
        <v>87</v>
      </c>
      <c r="AW993" s="13" t="s">
        <v>34</v>
      </c>
      <c r="AX993" s="13" t="s">
        <v>77</v>
      </c>
      <c r="AY993" s="212" t="s">
        <v>157</v>
      </c>
    </row>
    <row r="994" spans="1:65" s="13" customFormat="1" ht="10.15">
      <c r="B994" s="201"/>
      <c r="C994" s="202"/>
      <c r="D994" s="203" t="s">
        <v>173</v>
      </c>
      <c r="E994" s="204" t="s">
        <v>1</v>
      </c>
      <c r="F994" s="205" t="s">
        <v>551</v>
      </c>
      <c r="G994" s="202"/>
      <c r="H994" s="206">
        <v>20</v>
      </c>
      <c r="I994" s="207"/>
      <c r="J994" s="202"/>
      <c r="K994" s="202"/>
      <c r="L994" s="208"/>
      <c r="M994" s="209"/>
      <c r="N994" s="210"/>
      <c r="O994" s="210"/>
      <c r="P994" s="210"/>
      <c r="Q994" s="210"/>
      <c r="R994" s="210"/>
      <c r="S994" s="210"/>
      <c r="T994" s="211"/>
      <c r="AT994" s="212" t="s">
        <v>173</v>
      </c>
      <c r="AU994" s="212" t="s">
        <v>87</v>
      </c>
      <c r="AV994" s="13" t="s">
        <v>87</v>
      </c>
      <c r="AW994" s="13" t="s">
        <v>34</v>
      </c>
      <c r="AX994" s="13" t="s">
        <v>77</v>
      </c>
      <c r="AY994" s="212" t="s">
        <v>157</v>
      </c>
    </row>
    <row r="995" spans="1:65" s="13" customFormat="1" ht="10.15">
      <c r="B995" s="201"/>
      <c r="C995" s="202"/>
      <c r="D995" s="203" t="s">
        <v>173</v>
      </c>
      <c r="E995" s="204" t="s">
        <v>1</v>
      </c>
      <c r="F995" s="205" t="s">
        <v>570</v>
      </c>
      <c r="G995" s="202"/>
      <c r="H995" s="206">
        <v>4</v>
      </c>
      <c r="I995" s="207"/>
      <c r="J995" s="202"/>
      <c r="K995" s="202"/>
      <c r="L995" s="208"/>
      <c r="M995" s="209"/>
      <c r="N995" s="210"/>
      <c r="O995" s="210"/>
      <c r="P995" s="210"/>
      <c r="Q995" s="210"/>
      <c r="R995" s="210"/>
      <c r="S995" s="210"/>
      <c r="T995" s="211"/>
      <c r="AT995" s="212" t="s">
        <v>173</v>
      </c>
      <c r="AU995" s="212" t="s">
        <v>87</v>
      </c>
      <c r="AV995" s="13" t="s">
        <v>87</v>
      </c>
      <c r="AW995" s="13" t="s">
        <v>34</v>
      </c>
      <c r="AX995" s="13" t="s">
        <v>77</v>
      </c>
      <c r="AY995" s="212" t="s">
        <v>157</v>
      </c>
    </row>
    <row r="996" spans="1:65" s="13" customFormat="1" ht="10.15">
      <c r="B996" s="201"/>
      <c r="C996" s="202"/>
      <c r="D996" s="203" t="s">
        <v>173</v>
      </c>
      <c r="E996" s="204" t="s">
        <v>1</v>
      </c>
      <c r="F996" s="205" t="s">
        <v>571</v>
      </c>
      <c r="G996" s="202"/>
      <c r="H996" s="206">
        <v>3.6</v>
      </c>
      <c r="I996" s="207"/>
      <c r="J996" s="202"/>
      <c r="K996" s="202"/>
      <c r="L996" s="208"/>
      <c r="M996" s="209"/>
      <c r="N996" s="210"/>
      <c r="O996" s="210"/>
      <c r="P996" s="210"/>
      <c r="Q996" s="210"/>
      <c r="R996" s="210"/>
      <c r="S996" s="210"/>
      <c r="T996" s="211"/>
      <c r="AT996" s="212" t="s">
        <v>173</v>
      </c>
      <c r="AU996" s="212" t="s">
        <v>87</v>
      </c>
      <c r="AV996" s="13" t="s">
        <v>87</v>
      </c>
      <c r="AW996" s="13" t="s">
        <v>34</v>
      </c>
      <c r="AX996" s="13" t="s">
        <v>77</v>
      </c>
      <c r="AY996" s="212" t="s">
        <v>157</v>
      </c>
    </row>
    <row r="997" spans="1:65" s="13" customFormat="1" ht="10.15">
      <c r="B997" s="201"/>
      <c r="C997" s="202"/>
      <c r="D997" s="203" t="s">
        <v>173</v>
      </c>
      <c r="E997" s="204" t="s">
        <v>1</v>
      </c>
      <c r="F997" s="205" t="s">
        <v>572</v>
      </c>
      <c r="G997" s="202"/>
      <c r="H997" s="206">
        <v>3.6</v>
      </c>
      <c r="I997" s="207"/>
      <c r="J997" s="202"/>
      <c r="K997" s="202"/>
      <c r="L997" s="208"/>
      <c r="M997" s="209"/>
      <c r="N997" s="210"/>
      <c r="O997" s="210"/>
      <c r="P997" s="210"/>
      <c r="Q997" s="210"/>
      <c r="R997" s="210"/>
      <c r="S997" s="210"/>
      <c r="T997" s="211"/>
      <c r="AT997" s="212" t="s">
        <v>173</v>
      </c>
      <c r="AU997" s="212" t="s">
        <v>87</v>
      </c>
      <c r="AV997" s="13" t="s">
        <v>87</v>
      </c>
      <c r="AW997" s="13" t="s">
        <v>34</v>
      </c>
      <c r="AX997" s="13" t="s">
        <v>77</v>
      </c>
      <c r="AY997" s="212" t="s">
        <v>157</v>
      </c>
    </row>
    <row r="998" spans="1:65" s="13" customFormat="1" ht="10.15">
      <c r="B998" s="201"/>
      <c r="C998" s="202"/>
      <c r="D998" s="203" t="s">
        <v>173</v>
      </c>
      <c r="E998" s="204" t="s">
        <v>1</v>
      </c>
      <c r="F998" s="205" t="s">
        <v>573</v>
      </c>
      <c r="G998" s="202"/>
      <c r="H998" s="206">
        <v>7.1</v>
      </c>
      <c r="I998" s="207"/>
      <c r="J998" s="202"/>
      <c r="K998" s="202"/>
      <c r="L998" s="208"/>
      <c r="M998" s="209"/>
      <c r="N998" s="210"/>
      <c r="O998" s="210"/>
      <c r="P998" s="210"/>
      <c r="Q998" s="210"/>
      <c r="R998" s="210"/>
      <c r="S998" s="210"/>
      <c r="T998" s="211"/>
      <c r="AT998" s="212" t="s">
        <v>173</v>
      </c>
      <c r="AU998" s="212" t="s">
        <v>87</v>
      </c>
      <c r="AV998" s="13" t="s">
        <v>87</v>
      </c>
      <c r="AW998" s="13" t="s">
        <v>34</v>
      </c>
      <c r="AX998" s="13" t="s">
        <v>77</v>
      </c>
      <c r="AY998" s="212" t="s">
        <v>157</v>
      </c>
    </row>
    <row r="999" spans="1:65" s="13" customFormat="1" ht="10.15">
      <c r="B999" s="201"/>
      <c r="C999" s="202"/>
      <c r="D999" s="203" t="s">
        <v>173</v>
      </c>
      <c r="E999" s="204" t="s">
        <v>1</v>
      </c>
      <c r="F999" s="205" t="s">
        <v>556</v>
      </c>
      <c r="G999" s="202"/>
      <c r="H999" s="206">
        <v>103.01</v>
      </c>
      <c r="I999" s="207"/>
      <c r="J999" s="202"/>
      <c r="K999" s="202"/>
      <c r="L999" s="208"/>
      <c r="M999" s="209"/>
      <c r="N999" s="210"/>
      <c r="O999" s="210"/>
      <c r="P999" s="210"/>
      <c r="Q999" s="210"/>
      <c r="R999" s="210"/>
      <c r="S999" s="210"/>
      <c r="T999" s="211"/>
      <c r="AT999" s="212" t="s">
        <v>173</v>
      </c>
      <c r="AU999" s="212" t="s">
        <v>87</v>
      </c>
      <c r="AV999" s="13" t="s">
        <v>87</v>
      </c>
      <c r="AW999" s="13" t="s">
        <v>34</v>
      </c>
      <c r="AX999" s="13" t="s">
        <v>77</v>
      </c>
      <c r="AY999" s="212" t="s">
        <v>157</v>
      </c>
    </row>
    <row r="1000" spans="1:65" s="13" customFormat="1" ht="10.15">
      <c r="B1000" s="201"/>
      <c r="C1000" s="202"/>
      <c r="D1000" s="203" t="s">
        <v>173</v>
      </c>
      <c r="E1000" s="204" t="s">
        <v>1</v>
      </c>
      <c r="F1000" s="205" t="s">
        <v>557</v>
      </c>
      <c r="G1000" s="202"/>
      <c r="H1000" s="206">
        <v>90.54</v>
      </c>
      <c r="I1000" s="207"/>
      <c r="J1000" s="202"/>
      <c r="K1000" s="202"/>
      <c r="L1000" s="208"/>
      <c r="M1000" s="209"/>
      <c r="N1000" s="210"/>
      <c r="O1000" s="210"/>
      <c r="P1000" s="210"/>
      <c r="Q1000" s="210"/>
      <c r="R1000" s="210"/>
      <c r="S1000" s="210"/>
      <c r="T1000" s="211"/>
      <c r="AT1000" s="212" t="s">
        <v>173</v>
      </c>
      <c r="AU1000" s="212" t="s">
        <v>87</v>
      </c>
      <c r="AV1000" s="13" t="s">
        <v>87</v>
      </c>
      <c r="AW1000" s="13" t="s">
        <v>34</v>
      </c>
      <c r="AX1000" s="13" t="s">
        <v>77</v>
      </c>
      <c r="AY1000" s="212" t="s">
        <v>157</v>
      </c>
    </row>
    <row r="1001" spans="1:65" s="13" customFormat="1" ht="10.15">
      <c r="B1001" s="201"/>
      <c r="C1001" s="202"/>
      <c r="D1001" s="203" t="s">
        <v>173</v>
      </c>
      <c r="E1001" s="204" t="s">
        <v>1</v>
      </c>
      <c r="F1001" s="205" t="s">
        <v>558</v>
      </c>
      <c r="G1001" s="202"/>
      <c r="H1001" s="206">
        <v>93.382000000000005</v>
      </c>
      <c r="I1001" s="207"/>
      <c r="J1001" s="202"/>
      <c r="K1001" s="202"/>
      <c r="L1001" s="208"/>
      <c r="M1001" s="209"/>
      <c r="N1001" s="210"/>
      <c r="O1001" s="210"/>
      <c r="P1001" s="210"/>
      <c r="Q1001" s="210"/>
      <c r="R1001" s="210"/>
      <c r="S1001" s="210"/>
      <c r="T1001" s="211"/>
      <c r="AT1001" s="212" t="s">
        <v>173</v>
      </c>
      <c r="AU1001" s="212" t="s">
        <v>87</v>
      </c>
      <c r="AV1001" s="13" t="s">
        <v>87</v>
      </c>
      <c r="AW1001" s="13" t="s">
        <v>34</v>
      </c>
      <c r="AX1001" s="13" t="s">
        <v>77</v>
      </c>
      <c r="AY1001" s="212" t="s">
        <v>157</v>
      </c>
    </row>
    <row r="1002" spans="1:65" s="14" customFormat="1" ht="10.15">
      <c r="B1002" s="213"/>
      <c r="C1002" s="214"/>
      <c r="D1002" s="203" t="s">
        <v>173</v>
      </c>
      <c r="E1002" s="215" t="s">
        <v>1</v>
      </c>
      <c r="F1002" s="216" t="s">
        <v>178</v>
      </c>
      <c r="G1002" s="214"/>
      <c r="H1002" s="217">
        <v>515.44200000000001</v>
      </c>
      <c r="I1002" s="218"/>
      <c r="J1002" s="214"/>
      <c r="K1002" s="214"/>
      <c r="L1002" s="219"/>
      <c r="M1002" s="220"/>
      <c r="N1002" s="221"/>
      <c r="O1002" s="221"/>
      <c r="P1002" s="221"/>
      <c r="Q1002" s="221"/>
      <c r="R1002" s="221"/>
      <c r="S1002" s="221"/>
      <c r="T1002" s="222"/>
      <c r="AT1002" s="223" t="s">
        <v>173</v>
      </c>
      <c r="AU1002" s="223" t="s">
        <v>87</v>
      </c>
      <c r="AV1002" s="14" t="s">
        <v>163</v>
      </c>
      <c r="AW1002" s="14" t="s">
        <v>4</v>
      </c>
      <c r="AX1002" s="14" t="s">
        <v>85</v>
      </c>
      <c r="AY1002" s="223" t="s">
        <v>157</v>
      </c>
    </row>
    <row r="1003" spans="1:65" s="2" customFormat="1" ht="37.799999999999997" customHeight="1">
      <c r="A1003" s="34"/>
      <c r="B1003" s="35"/>
      <c r="C1003" s="187" t="s">
        <v>1490</v>
      </c>
      <c r="D1003" s="187" t="s">
        <v>159</v>
      </c>
      <c r="E1003" s="188" t="s">
        <v>1491</v>
      </c>
      <c r="F1003" s="189" t="s">
        <v>1492</v>
      </c>
      <c r="G1003" s="190" t="s">
        <v>171</v>
      </c>
      <c r="H1003" s="191">
        <v>515.44200000000001</v>
      </c>
      <c r="I1003" s="192"/>
      <c r="J1003" s="193">
        <f>ROUND(I1003*H1003,2)</f>
        <v>0</v>
      </c>
      <c r="K1003" s="194"/>
      <c r="L1003" s="39"/>
      <c r="M1003" s="195" t="s">
        <v>1</v>
      </c>
      <c r="N1003" s="196" t="s">
        <v>42</v>
      </c>
      <c r="O1003" s="71"/>
      <c r="P1003" s="197">
        <f>O1003*H1003</f>
        <v>0</v>
      </c>
      <c r="Q1003" s="197">
        <v>2.9E-4</v>
      </c>
      <c r="R1003" s="197">
        <f>Q1003*H1003</f>
        <v>0.14947818000000002</v>
      </c>
      <c r="S1003" s="197">
        <v>0</v>
      </c>
      <c r="T1003" s="198">
        <f>S1003*H1003</f>
        <v>0</v>
      </c>
      <c r="U1003" s="34"/>
      <c r="V1003" s="34"/>
      <c r="W1003" s="34"/>
      <c r="X1003" s="34"/>
      <c r="Y1003" s="34"/>
      <c r="Z1003" s="34"/>
      <c r="AA1003" s="34"/>
      <c r="AB1003" s="34"/>
      <c r="AC1003" s="34"/>
      <c r="AD1003" s="34"/>
      <c r="AE1003" s="34"/>
      <c r="AR1003" s="199" t="s">
        <v>252</v>
      </c>
      <c r="AT1003" s="199" t="s">
        <v>159</v>
      </c>
      <c r="AU1003" s="199" t="s">
        <v>87</v>
      </c>
      <c r="AY1003" s="17" t="s">
        <v>157</v>
      </c>
      <c r="BE1003" s="200">
        <f>IF(N1003="základní",J1003,0)</f>
        <v>0</v>
      </c>
      <c r="BF1003" s="200">
        <f>IF(N1003="snížená",J1003,0)</f>
        <v>0</v>
      </c>
      <c r="BG1003" s="200">
        <f>IF(N1003="zákl. přenesená",J1003,0)</f>
        <v>0</v>
      </c>
      <c r="BH1003" s="200">
        <f>IF(N1003="sníž. přenesená",J1003,0)</f>
        <v>0</v>
      </c>
      <c r="BI1003" s="200">
        <f>IF(N1003="nulová",J1003,0)</f>
        <v>0</v>
      </c>
      <c r="BJ1003" s="17" t="s">
        <v>85</v>
      </c>
      <c r="BK1003" s="200">
        <f>ROUND(I1003*H1003,2)</f>
        <v>0</v>
      </c>
      <c r="BL1003" s="17" t="s">
        <v>252</v>
      </c>
      <c r="BM1003" s="199" t="s">
        <v>1493</v>
      </c>
    </row>
    <row r="1004" spans="1:65" s="13" customFormat="1" ht="10.15">
      <c r="B1004" s="201"/>
      <c r="C1004" s="202"/>
      <c r="D1004" s="203" t="s">
        <v>173</v>
      </c>
      <c r="E1004" s="204" t="s">
        <v>1</v>
      </c>
      <c r="F1004" s="205" t="s">
        <v>541</v>
      </c>
      <c r="G1004" s="202"/>
      <c r="H1004" s="206">
        <v>45.26</v>
      </c>
      <c r="I1004" s="207"/>
      <c r="J1004" s="202"/>
      <c r="K1004" s="202"/>
      <c r="L1004" s="208"/>
      <c r="M1004" s="209"/>
      <c r="N1004" s="210"/>
      <c r="O1004" s="210"/>
      <c r="P1004" s="210"/>
      <c r="Q1004" s="210"/>
      <c r="R1004" s="210"/>
      <c r="S1004" s="210"/>
      <c r="T1004" s="211"/>
      <c r="AT1004" s="212" t="s">
        <v>173</v>
      </c>
      <c r="AU1004" s="212" t="s">
        <v>87</v>
      </c>
      <c r="AV1004" s="13" t="s">
        <v>87</v>
      </c>
      <c r="AW1004" s="13" t="s">
        <v>34</v>
      </c>
      <c r="AX1004" s="13" t="s">
        <v>77</v>
      </c>
      <c r="AY1004" s="212" t="s">
        <v>157</v>
      </c>
    </row>
    <row r="1005" spans="1:65" s="13" customFormat="1" ht="10.15">
      <c r="B1005" s="201"/>
      <c r="C1005" s="202"/>
      <c r="D1005" s="203" t="s">
        <v>173</v>
      </c>
      <c r="E1005" s="204" t="s">
        <v>1</v>
      </c>
      <c r="F1005" s="205" t="s">
        <v>542</v>
      </c>
      <c r="G1005" s="202"/>
      <c r="H1005" s="206">
        <v>38.79</v>
      </c>
      <c r="I1005" s="207"/>
      <c r="J1005" s="202"/>
      <c r="K1005" s="202"/>
      <c r="L1005" s="208"/>
      <c r="M1005" s="209"/>
      <c r="N1005" s="210"/>
      <c r="O1005" s="210"/>
      <c r="P1005" s="210"/>
      <c r="Q1005" s="210"/>
      <c r="R1005" s="210"/>
      <c r="S1005" s="210"/>
      <c r="T1005" s="211"/>
      <c r="AT1005" s="212" t="s">
        <v>173</v>
      </c>
      <c r="AU1005" s="212" t="s">
        <v>87</v>
      </c>
      <c r="AV1005" s="13" t="s">
        <v>87</v>
      </c>
      <c r="AW1005" s="13" t="s">
        <v>34</v>
      </c>
      <c r="AX1005" s="13" t="s">
        <v>77</v>
      </c>
      <c r="AY1005" s="212" t="s">
        <v>157</v>
      </c>
    </row>
    <row r="1006" spans="1:65" s="13" customFormat="1" ht="10.15">
      <c r="B1006" s="201"/>
      <c r="C1006" s="202"/>
      <c r="D1006" s="203" t="s">
        <v>173</v>
      </c>
      <c r="E1006" s="204" t="s">
        <v>1</v>
      </c>
      <c r="F1006" s="205" t="s">
        <v>543</v>
      </c>
      <c r="G1006" s="202"/>
      <c r="H1006" s="206">
        <v>50.456000000000003</v>
      </c>
      <c r="I1006" s="207"/>
      <c r="J1006" s="202"/>
      <c r="K1006" s="202"/>
      <c r="L1006" s="208"/>
      <c r="M1006" s="209"/>
      <c r="N1006" s="210"/>
      <c r="O1006" s="210"/>
      <c r="P1006" s="210"/>
      <c r="Q1006" s="210"/>
      <c r="R1006" s="210"/>
      <c r="S1006" s="210"/>
      <c r="T1006" s="211"/>
      <c r="AT1006" s="212" t="s">
        <v>173</v>
      </c>
      <c r="AU1006" s="212" t="s">
        <v>87</v>
      </c>
      <c r="AV1006" s="13" t="s">
        <v>87</v>
      </c>
      <c r="AW1006" s="13" t="s">
        <v>34</v>
      </c>
      <c r="AX1006" s="13" t="s">
        <v>77</v>
      </c>
      <c r="AY1006" s="212" t="s">
        <v>157</v>
      </c>
    </row>
    <row r="1007" spans="1:65" s="13" customFormat="1" ht="10.15">
      <c r="B1007" s="201"/>
      <c r="C1007" s="202"/>
      <c r="D1007" s="203" t="s">
        <v>173</v>
      </c>
      <c r="E1007" s="204" t="s">
        <v>1</v>
      </c>
      <c r="F1007" s="205" t="s">
        <v>563</v>
      </c>
      <c r="G1007" s="202"/>
      <c r="H1007" s="206">
        <v>5</v>
      </c>
      <c r="I1007" s="207"/>
      <c r="J1007" s="202"/>
      <c r="K1007" s="202"/>
      <c r="L1007" s="208"/>
      <c r="M1007" s="209"/>
      <c r="N1007" s="210"/>
      <c r="O1007" s="210"/>
      <c r="P1007" s="210"/>
      <c r="Q1007" s="210"/>
      <c r="R1007" s="210"/>
      <c r="S1007" s="210"/>
      <c r="T1007" s="211"/>
      <c r="AT1007" s="212" t="s">
        <v>173</v>
      </c>
      <c r="AU1007" s="212" t="s">
        <v>87</v>
      </c>
      <c r="AV1007" s="13" t="s">
        <v>87</v>
      </c>
      <c r="AW1007" s="13" t="s">
        <v>34</v>
      </c>
      <c r="AX1007" s="13" t="s">
        <v>77</v>
      </c>
      <c r="AY1007" s="212" t="s">
        <v>157</v>
      </c>
    </row>
    <row r="1008" spans="1:65" s="13" customFormat="1" ht="10.15">
      <c r="B1008" s="201"/>
      <c r="C1008" s="202"/>
      <c r="D1008" s="203" t="s">
        <v>173</v>
      </c>
      <c r="E1008" s="204" t="s">
        <v>1</v>
      </c>
      <c r="F1008" s="205" t="s">
        <v>564</v>
      </c>
      <c r="G1008" s="202"/>
      <c r="H1008" s="206">
        <v>3</v>
      </c>
      <c r="I1008" s="207"/>
      <c r="J1008" s="202"/>
      <c r="K1008" s="202"/>
      <c r="L1008" s="208"/>
      <c r="M1008" s="209"/>
      <c r="N1008" s="210"/>
      <c r="O1008" s="210"/>
      <c r="P1008" s="210"/>
      <c r="Q1008" s="210"/>
      <c r="R1008" s="210"/>
      <c r="S1008" s="210"/>
      <c r="T1008" s="211"/>
      <c r="AT1008" s="212" t="s">
        <v>173</v>
      </c>
      <c r="AU1008" s="212" t="s">
        <v>87</v>
      </c>
      <c r="AV1008" s="13" t="s">
        <v>87</v>
      </c>
      <c r="AW1008" s="13" t="s">
        <v>34</v>
      </c>
      <c r="AX1008" s="13" t="s">
        <v>77</v>
      </c>
      <c r="AY1008" s="212" t="s">
        <v>157</v>
      </c>
    </row>
    <row r="1009" spans="1:51" s="13" customFormat="1" ht="10.15">
      <c r="B1009" s="201"/>
      <c r="C1009" s="202"/>
      <c r="D1009" s="203" t="s">
        <v>173</v>
      </c>
      <c r="E1009" s="204" t="s">
        <v>1</v>
      </c>
      <c r="F1009" s="205" t="s">
        <v>565</v>
      </c>
      <c r="G1009" s="202"/>
      <c r="H1009" s="206">
        <v>3</v>
      </c>
      <c r="I1009" s="207"/>
      <c r="J1009" s="202"/>
      <c r="K1009" s="202"/>
      <c r="L1009" s="208"/>
      <c r="M1009" s="209"/>
      <c r="N1009" s="210"/>
      <c r="O1009" s="210"/>
      <c r="P1009" s="210"/>
      <c r="Q1009" s="210"/>
      <c r="R1009" s="210"/>
      <c r="S1009" s="210"/>
      <c r="T1009" s="211"/>
      <c r="AT1009" s="212" t="s">
        <v>173</v>
      </c>
      <c r="AU1009" s="212" t="s">
        <v>87</v>
      </c>
      <c r="AV1009" s="13" t="s">
        <v>87</v>
      </c>
      <c r="AW1009" s="13" t="s">
        <v>34</v>
      </c>
      <c r="AX1009" s="13" t="s">
        <v>77</v>
      </c>
      <c r="AY1009" s="212" t="s">
        <v>157</v>
      </c>
    </row>
    <row r="1010" spans="1:51" s="13" customFormat="1" ht="10.15">
      <c r="B1010" s="201"/>
      <c r="C1010" s="202"/>
      <c r="D1010" s="203" t="s">
        <v>173</v>
      </c>
      <c r="E1010" s="204" t="s">
        <v>1</v>
      </c>
      <c r="F1010" s="205" t="s">
        <v>566</v>
      </c>
      <c r="G1010" s="202"/>
      <c r="H1010" s="206">
        <v>7.3920000000000003</v>
      </c>
      <c r="I1010" s="207"/>
      <c r="J1010" s="202"/>
      <c r="K1010" s="202"/>
      <c r="L1010" s="208"/>
      <c r="M1010" s="209"/>
      <c r="N1010" s="210"/>
      <c r="O1010" s="210"/>
      <c r="P1010" s="210"/>
      <c r="Q1010" s="210"/>
      <c r="R1010" s="210"/>
      <c r="S1010" s="210"/>
      <c r="T1010" s="211"/>
      <c r="AT1010" s="212" t="s">
        <v>173</v>
      </c>
      <c r="AU1010" s="212" t="s">
        <v>87</v>
      </c>
      <c r="AV1010" s="13" t="s">
        <v>87</v>
      </c>
      <c r="AW1010" s="13" t="s">
        <v>34</v>
      </c>
      <c r="AX1010" s="13" t="s">
        <v>77</v>
      </c>
      <c r="AY1010" s="212" t="s">
        <v>157</v>
      </c>
    </row>
    <row r="1011" spans="1:51" s="13" customFormat="1" ht="10.15">
      <c r="B1011" s="201"/>
      <c r="C1011" s="202"/>
      <c r="D1011" s="203" t="s">
        <v>173</v>
      </c>
      <c r="E1011" s="204" t="s">
        <v>1</v>
      </c>
      <c r="F1011" s="205" t="s">
        <v>567</v>
      </c>
      <c r="G1011" s="202"/>
      <c r="H1011" s="206">
        <v>6.9660000000000002</v>
      </c>
      <c r="I1011" s="207"/>
      <c r="J1011" s="202"/>
      <c r="K1011" s="202"/>
      <c r="L1011" s="208"/>
      <c r="M1011" s="209"/>
      <c r="N1011" s="210"/>
      <c r="O1011" s="210"/>
      <c r="P1011" s="210"/>
      <c r="Q1011" s="210"/>
      <c r="R1011" s="210"/>
      <c r="S1011" s="210"/>
      <c r="T1011" s="211"/>
      <c r="AT1011" s="212" t="s">
        <v>173</v>
      </c>
      <c r="AU1011" s="212" t="s">
        <v>87</v>
      </c>
      <c r="AV1011" s="13" t="s">
        <v>87</v>
      </c>
      <c r="AW1011" s="13" t="s">
        <v>34</v>
      </c>
      <c r="AX1011" s="13" t="s">
        <v>77</v>
      </c>
      <c r="AY1011" s="212" t="s">
        <v>157</v>
      </c>
    </row>
    <row r="1012" spans="1:51" s="13" customFormat="1" ht="10.15">
      <c r="B1012" s="201"/>
      <c r="C1012" s="202"/>
      <c r="D1012" s="203" t="s">
        <v>173</v>
      </c>
      <c r="E1012" s="204" t="s">
        <v>1</v>
      </c>
      <c r="F1012" s="205" t="s">
        <v>568</v>
      </c>
      <c r="G1012" s="202"/>
      <c r="H1012" s="206">
        <v>23.45</v>
      </c>
      <c r="I1012" s="207"/>
      <c r="J1012" s="202"/>
      <c r="K1012" s="202"/>
      <c r="L1012" s="208"/>
      <c r="M1012" s="209"/>
      <c r="N1012" s="210"/>
      <c r="O1012" s="210"/>
      <c r="P1012" s="210"/>
      <c r="Q1012" s="210"/>
      <c r="R1012" s="210"/>
      <c r="S1012" s="210"/>
      <c r="T1012" s="211"/>
      <c r="AT1012" s="212" t="s">
        <v>173</v>
      </c>
      <c r="AU1012" s="212" t="s">
        <v>87</v>
      </c>
      <c r="AV1012" s="13" t="s">
        <v>87</v>
      </c>
      <c r="AW1012" s="13" t="s">
        <v>34</v>
      </c>
      <c r="AX1012" s="13" t="s">
        <v>77</v>
      </c>
      <c r="AY1012" s="212" t="s">
        <v>157</v>
      </c>
    </row>
    <row r="1013" spans="1:51" s="13" customFormat="1" ht="10.15">
      <c r="B1013" s="201"/>
      <c r="C1013" s="202"/>
      <c r="D1013" s="203" t="s">
        <v>173</v>
      </c>
      <c r="E1013" s="204" t="s">
        <v>1</v>
      </c>
      <c r="F1013" s="205" t="s">
        <v>569</v>
      </c>
      <c r="G1013" s="202"/>
      <c r="H1013" s="206">
        <v>6.8959999999999999</v>
      </c>
      <c r="I1013" s="207"/>
      <c r="J1013" s="202"/>
      <c r="K1013" s="202"/>
      <c r="L1013" s="208"/>
      <c r="M1013" s="209"/>
      <c r="N1013" s="210"/>
      <c r="O1013" s="210"/>
      <c r="P1013" s="210"/>
      <c r="Q1013" s="210"/>
      <c r="R1013" s="210"/>
      <c r="S1013" s="210"/>
      <c r="T1013" s="211"/>
      <c r="AT1013" s="212" t="s">
        <v>173</v>
      </c>
      <c r="AU1013" s="212" t="s">
        <v>87</v>
      </c>
      <c r="AV1013" s="13" t="s">
        <v>87</v>
      </c>
      <c r="AW1013" s="13" t="s">
        <v>34</v>
      </c>
      <c r="AX1013" s="13" t="s">
        <v>77</v>
      </c>
      <c r="AY1013" s="212" t="s">
        <v>157</v>
      </c>
    </row>
    <row r="1014" spans="1:51" s="13" customFormat="1" ht="10.15">
      <c r="B1014" s="201"/>
      <c r="C1014" s="202"/>
      <c r="D1014" s="203" t="s">
        <v>173</v>
      </c>
      <c r="E1014" s="204" t="s">
        <v>1</v>
      </c>
      <c r="F1014" s="205" t="s">
        <v>551</v>
      </c>
      <c r="G1014" s="202"/>
      <c r="H1014" s="206">
        <v>20</v>
      </c>
      <c r="I1014" s="207"/>
      <c r="J1014" s="202"/>
      <c r="K1014" s="202"/>
      <c r="L1014" s="208"/>
      <c r="M1014" s="209"/>
      <c r="N1014" s="210"/>
      <c r="O1014" s="210"/>
      <c r="P1014" s="210"/>
      <c r="Q1014" s="210"/>
      <c r="R1014" s="210"/>
      <c r="S1014" s="210"/>
      <c r="T1014" s="211"/>
      <c r="AT1014" s="212" t="s">
        <v>173</v>
      </c>
      <c r="AU1014" s="212" t="s">
        <v>87</v>
      </c>
      <c r="AV1014" s="13" t="s">
        <v>87</v>
      </c>
      <c r="AW1014" s="13" t="s">
        <v>34</v>
      </c>
      <c r="AX1014" s="13" t="s">
        <v>77</v>
      </c>
      <c r="AY1014" s="212" t="s">
        <v>157</v>
      </c>
    </row>
    <row r="1015" spans="1:51" s="13" customFormat="1" ht="10.15">
      <c r="B1015" s="201"/>
      <c r="C1015" s="202"/>
      <c r="D1015" s="203" t="s">
        <v>173</v>
      </c>
      <c r="E1015" s="204" t="s">
        <v>1</v>
      </c>
      <c r="F1015" s="205" t="s">
        <v>570</v>
      </c>
      <c r="G1015" s="202"/>
      <c r="H1015" s="206">
        <v>4</v>
      </c>
      <c r="I1015" s="207"/>
      <c r="J1015" s="202"/>
      <c r="K1015" s="202"/>
      <c r="L1015" s="208"/>
      <c r="M1015" s="209"/>
      <c r="N1015" s="210"/>
      <c r="O1015" s="210"/>
      <c r="P1015" s="210"/>
      <c r="Q1015" s="210"/>
      <c r="R1015" s="210"/>
      <c r="S1015" s="210"/>
      <c r="T1015" s="211"/>
      <c r="AT1015" s="212" t="s">
        <v>173</v>
      </c>
      <c r="AU1015" s="212" t="s">
        <v>87</v>
      </c>
      <c r="AV1015" s="13" t="s">
        <v>87</v>
      </c>
      <c r="AW1015" s="13" t="s">
        <v>34</v>
      </c>
      <c r="AX1015" s="13" t="s">
        <v>77</v>
      </c>
      <c r="AY1015" s="212" t="s">
        <v>157</v>
      </c>
    </row>
    <row r="1016" spans="1:51" s="13" customFormat="1" ht="10.15">
      <c r="B1016" s="201"/>
      <c r="C1016" s="202"/>
      <c r="D1016" s="203" t="s">
        <v>173</v>
      </c>
      <c r="E1016" s="204" t="s">
        <v>1</v>
      </c>
      <c r="F1016" s="205" t="s">
        <v>571</v>
      </c>
      <c r="G1016" s="202"/>
      <c r="H1016" s="206">
        <v>3.6</v>
      </c>
      <c r="I1016" s="207"/>
      <c r="J1016" s="202"/>
      <c r="K1016" s="202"/>
      <c r="L1016" s="208"/>
      <c r="M1016" s="209"/>
      <c r="N1016" s="210"/>
      <c r="O1016" s="210"/>
      <c r="P1016" s="210"/>
      <c r="Q1016" s="210"/>
      <c r="R1016" s="210"/>
      <c r="S1016" s="210"/>
      <c r="T1016" s="211"/>
      <c r="AT1016" s="212" t="s">
        <v>173</v>
      </c>
      <c r="AU1016" s="212" t="s">
        <v>87</v>
      </c>
      <c r="AV1016" s="13" t="s">
        <v>87</v>
      </c>
      <c r="AW1016" s="13" t="s">
        <v>34</v>
      </c>
      <c r="AX1016" s="13" t="s">
        <v>77</v>
      </c>
      <c r="AY1016" s="212" t="s">
        <v>157</v>
      </c>
    </row>
    <row r="1017" spans="1:51" s="13" customFormat="1" ht="10.15">
      <c r="B1017" s="201"/>
      <c r="C1017" s="202"/>
      <c r="D1017" s="203" t="s">
        <v>173</v>
      </c>
      <c r="E1017" s="204" t="s">
        <v>1</v>
      </c>
      <c r="F1017" s="205" t="s">
        <v>572</v>
      </c>
      <c r="G1017" s="202"/>
      <c r="H1017" s="206">
        <v>3.6</v>
      </c>
      <c r="I1017" s="207"/>
      <c r="J1017" s="202"/>
      <c r="K1017" s="202"/>
      <c r="L1017" s="208"/>
      <c r="M1017" s="209"/>
      <c r="N1017" s="210"/>
      <c r="O1017" s="210"/>
      <c r="P1017" s="210"/>
      <c r="Q1017" s="210"/>
      <c r="R1017" s="210"/>
      <c r="S1017" s="210"/>
      <c r="T1017" s="211"/>
      <c r="AT1017" s="212" t="s">
        <v>173</v>
      </c>
      <c r="AU1017" s="212" t="s">
        <v>87</v>
      </c>
      <c r="AV1017" s="13" t="s">
        <v>87</v>
      </c>
      <c r="AW1017" s="13" t="s">
        <v>34</v>
      </c>
      <c r="AX1017" s="13" t="s">
        <v>77</v>
      </c>
      <c r="AY1017" s="212" t="s">
        <v>157</v>
      </c>
    </row>
    <row r="1018" spans="1:51" s="13" customFormat="1" ht="10.15">
      <c r="B1018" s="201"/>
      <c r="C1018" s="202"/>
      <c r="D1018" s="203" t="s">
        <v>173</v>
      </c>
      <c r="E1018" s="204" t="s">
        <v>1</v>
      </c>
      <c r="F1018" s="205" t="s">
        <v>573</v>
      </c>
      <c r="G1018" s="202"/>
      <c r="H1018" s="206">
        <v>7.1</v>
      </c>
      <c r="I1018" s="207"/>
      <c r="J1018" s="202"/>
      <c r="K1018" s="202"/>
      <c r="L1018" s="208"/>
      <c r="M1018" s="209"/>
      <c r="N1018" s="210"/>
      <c r="O1018" s="210"/>
      <c r="P1018" s="210"/>
      <c r="Q1018" s="210"/>
      <c r="R1018" s="210"/>
      <c r="S1018" s="210"/>
      <c r="T1018" s="211"/>
      <c r="AT1018" s="212" t="s">
        <v>173</v>
      </c>
      <c r="AU1018" s="212" t="s">
        <v>87</v>
      </c>
      <c r="AV1018" s="13" t="s">
        <v>87</v>
      </c>
      <c r="AW1018" s="13" t="s">
        <v>34</v>
      </c>
      <c r="AX1018" s="13" t="s">
        <v>77</v>
      </c>
      <c r="AY1018" s="212" t="s">
        <v>157</v>
      </c>
    </row>
    <row r="1019" spans="1:51" s="13" customFormat="1" ht="10.15">
      <c r="B1019" s="201"/>
      <c r="C1019" s="202"/>
      <c r="D1019" s="203" t="s">
        <v>173</v>
      </c>
      <c r="E1019" s="204" t="s">
        <v>1</v>
      </c>
      <c r="F1019" s="205" t="s">
        <v>556</v>
      </c>
      <c r="G1019" s="202"/>
      <c r="H1019" s="206">
        <v>103.01</v>
      </c>
      <c r="I1019" s="207"/>
      <c r="J1019" s="202"/>
      <c r="K1019" s="202"/>
      <c r="L1019" s="208"/>
      <c r="M1019" s="209"/>
      <c r="N1019" s="210"/>
      <c r="O1019" s="210"/>
      <c r="P1019" s="210"/>
      <c r="Q1019" s="210"/>
      <c r="R1019" s="210"/>
      <c r="S1019" s="210"/>
      <c r="T1019" s="211"/>
      <c r="AT1019" s="212" t="s">
        <v>173</v>
      </c>
      <c r="AU1019" s="212" t="s">
        <v>87</v>
      </c>
      <c r="AV1019" s="13" t="s">
        <v>87</v>
      </c>
      <c r="AW1019" s="13" t="s">
        <v>34</v>
      </c>
      <c r="AX1019" s="13" t="s">
        <v>77</v>
      </c>
      <c r="AY1019" s="212" t="s">
        <v>157</v>
      </c>
    </row>
    <row r="1020" spans="1:51" s="13" customFormat="1" ht="10.15">
      <c r="B1020" s="201"/>
      <c r="C1020" s="202"/>
      <c r="D1020" s="203" t="s">
        <v>173</v>
      </c>
      <c r="E1020" s="204" t="s">
        <v>1</v>
      </c>
      <c r="F1020" s="205" t="s">
        <v>557</v>
      </c>
      <c r="G1020" s="202"/>
      <c r="H1020" s="206">
        <v>90.54</v>
      </c>
      <c r="I1020" s="207"/>
      <c r="J1020" s="202"/>
      <c r="K1020" s="202"/>
      <c r="L1020" s="208"/>
      <c r="M1020" s="209"/>
      <c r="N1020" s="210"/>
      <c r="O1020" s="210"/>
      <c r="P1020" s="210"/>
      <c r="Q1020" s="210"/>
      <c r="R1020" s="210"/>
      <c r="S1020" s="210"/>
      <c r="T1020" s="211"/>
      <c r="AT1020" s="212" t="s">
        <v>173</v>
      </c>
      <c r="AU1020" s="212" t="s">
        <v>87</v>
      </c>
      <c r="AV1020" s="13" t="s">
        <v>87</v>
      </c>
      <c r="AW1020" s="13" t="s">
        <v>34</v>
      </c>
      <c r="AX1020" s="13" t="s">
        <v>77</v>
      </c>
      <c r="AY1020" s="212" t="s">
        <v>157</v>
      </c>
    </row>
    <row r="1021" spans="1:51" s="13" customFormat="1" ht="10.15">
      <c r="B1021" s="201"/>
      <c r="C1021" s="202"/>
      <c r="D1021" s="203" t="s">
        <v>173</v>
      </c>
      <c r="E1021" s="204" t="s">
        <v>1</v>
      </c>
      <c r="F1021" s="205" t="s">
        <v>558</v>
      </c>
      <c r="G1021" s="202"/>
      <c r="H1021" s="206">
        <v>93.382000000000005</v>
      </c>
      <c r="I1021" s="207"/>
      <c r="J1021" s="202"/>
      <c r="K1021" s="202"/>
      <c r="L1021" s="208"/>
      <c r="M1021" s="209"/>
      <c r="N1021" s="210"/>
      <c r="O1021" s="210"/>
      <c r="P1021" s="210"/>
      <c r="Q1021" s="210"/>
      <c r="R1021" s="210"/>
      <c r="S1021" s="210"/>
      <c r="T1021" s="211"/>
      <c r="AT1021" s="212" t="s">
        <v>173</v>
      </c>
      <c r="AU1021" s="212" t="s">
        <v>87</v>
      </c>
      <c r="AV1021" s="13" t="s">
        <v>87</v>
      </c>
      <c r="AW1021" s="13" t="s">
        <v>34</v>
      </c>
      <c r="AX1021" s="13" t="s">
        <v>77</v>
      </c>
      <c r="AY1021" s="212" t="s">
        <v>157</v>
      </c>
    </row>
    <row r="1022" spans="1:51" s="14" customFormat="1" ht="10.15">
      <c r="B1022" s="213"/>
      <c r="C1022" s="214"/>
      <c r="D1022" s="203" t="s">
        <v>173</v>
      </c>
      <c r="E1022" s="215" t="s">
        <v>1</v>
      </c>
      <c r="F1022" s="216" t="s">
        <v>178</v>
      </c>
      <c r="G1022" s="214"/>
      <c r="H1022" s="217">
        <v>515.44200000000001</v>
      </c>
      <c r="I1022" s="218"/>
      <c r="J1022" s="214"/>
      <c r="K1022" s="214"/>
      <c r="L1022" s="219"/>
      <c r="M1022" s="245"/>
      <c r="N1022" s="246"/>
      <c r="O1022" s="246"/>
      <c r="P1022" s="246"/>
      <c r="Q1022" s="246"/>
      <c r="R1022" s="246"/>
      <c r="S1022" s="246"/>
      <c r="T1022" s="247"/>
      <c r="AT1022" s="223" t="s">
        <v>173</v>
      </c>
      <c r="AU1022" s="223" t="s">
        <v>87</v>
      </c>
      <c r="AV1022" s="14" t="s">
        <v>163</v>
      </c>
      <c r="AW1022" s="14" t="s">
        <v>4</v>
      </c>
      <c r="AX1022" s="14" t="s">
        <v>85</v>
      </c>
      <c r="AY1022" s="223" t="s">
        <v>157</v>
      </c>
    </row>
    <row r="1023" spans="1:51" s="2" customFormat="1" ht="6.95" customHeight="1">
      <c r="A1023" s="34"/>
      <c r="B1023" s="54"/>
      <c r="C1023" s="55"/>
      <c r="D1023" s="55"/>
      <c r="E1023" s="55"/>
      <c r="F1023" s="55"/>
      <c r="G1023" s="55"/>
      <c r="H1023" s="55"/>
      <c r="I1023" s="55"/>
      <c r="J1023" s="55"/>
      <c r="K1023" s="55"/>
      <c r="L1023" s="39"/>
      <c r="M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  <c r="AA1023" s="34"/>
      <c r="AB1023" s="34"/>
      <c r="AC1023" s="34"/>
      <c r="AD1023" s="34"/>
      <c r="AE1023" s="34"/>
    </row>
  </sheetData>
  <sheetProtection algorithmName="SHA-512" hashValue="ZQLdYwL5sZCyGd8OG1e2fL8lsau1kCgTQDvEUkzXUhD+5rY2K7de5Kgwj/I5PemGmKXOUKuxBOS2RaGIEgmQoA==" saltValue="Sni8jrTkIW/RgqHIB1M2xT5rDP+31CtLccg7VLTwHrqPe7iul3dAfhJD2/3FkzgS0/Jfad2WI9HxmYgInQVrOg==" spinCount="100000" sheet="1" objects="1" scenarios="1" formatColumns="0" formatRows="0" autoFilter="0"/>
  <autoFilter ref="C142:K1022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71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90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učeben_REV2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1494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1495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32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22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ROUND(J129,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ROUND((SUM(BE129:BE270)),  2)</f>
        <v>0</v>
      </c>
      <c r="G33" s="34"/>
      <c r="H33" s="34"/>
      <c r="I33" s="124">
        <v>0.21</v>
      </c>
      <c r="J33" s="123">
        <f>ROUND(((SUM(BE129:BE270))*I33),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ROUND((SUM(BF129:BF270)),  2)</f>
        <v>0</v>
      </c>
      <c r="G34" s="34"/>
      <c r="H34" s="34"/>
      <c r="I34" s="124">
        <v>0.12</v>
      </c>
      <c r="J34" s="123">
        <f>ROUND(((SUM(BF129:BF270))*I34),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ROUND((SUM(BG129:BG270)),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ROUND((SUM(BH129:BH270)),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ROUND((SUM(BI129:BI270)),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učeben_REV2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D1.4.a - Zdravotechnické instalace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Ondřej Zikán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J129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115</v>
      </c>
      <c r="E97" s="150"/>
      <c r="F97" s="150"/>
      <c r="G97" s="150"/>
      <c r="H97" s="150"/>
      <c r="I97" s="150"/>
      <c r="J97" s="151">
        <f>J130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116</v>
      </c>
      <c r="E98" s="156"/>
      <c r="F98" s="156"/>
      <c r="G98" s="156"/>
      <c r="H98" s="156"/>
      <c r="I98" s="156"/>
      <c r="J98" s="157">
        <f>J131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1496</v>
      </c>
      <c r="E99" s="156"/>
      <c r="F99" s="156"/>
      <c r="G99" s="156"/>
      <c r="H99" s="156"/>
      <c r="I99" s="156"/>
      <c r="J99" s="157">
        <f>J156</f>
        <v>0</v>
      </c>
      <c r="K99" s="154"/>
      <c r="L99" s="158"/>
    </row>
    <row r="100" spans="1:31" s="9" customFormat="1" ht="24.95" customHeight="1">
      <c r="B100" s="147"/>
      <c r="C100" s="148"/>
      <c r="D100" s="149" t="s">
        <v>1497</v>
      </c>
      <c r="E100" s="150"/>
      <c r="F100" s="150"/>
      <c r="G100" s="150"/>
      <c r="H100" s="150"/>
      <c r="I100" s="150"/>
      <c r="J100" s="151">
        <f>J163</f>
        <v>0</v>
      </c>
      <c r="K100" s="148"/>
      <c r="L100" s="152"/>
    </row>
    <row r="101" spans="1:31" s="9" customFormat="1" ht="24.95" customHeight="1">
      <c r="B101" s="147"/>
      <c r="C101" s="148"/>
      <c r="D101" s="149" t="s">
        <v>1498</v>
      </c>
      <c r="E101" s="150"/>
      <c r="F101" s="150"/>
      <c r="G101" s="150"/>
      <c r="H101" s="150"/>
      <c r="I101" s="150"/>
      <c r="J101" s="151">
        <f>J187</f>
        <v>0</v>
      </c>
      <c r="K101" s="148"/>
      <c r="L101" s="152"/>
    </row>
    <row r="102" spans="1:31" s="9" customFormat="1" ht="24.95" customHeight="1">
      <c r="B102" s="147"/>
      <c r="C102" s="148"/>
      <c r="D102" s="149" t="s">
        <v>1499</v>
      </c>
      <c r="E102" s="150"/>
      <c r="F102" s="150"/>
      <c r="G102" s="150"/>
      <c r="H102" s="150"/>
      <c r="I102" s="150"/>
      <c r="J102" s="151">
        <f>J230</f>
        <v>0</v>
      </c>
      <c r="K102" s="148"/>
      <c r="L102" s="152"/>
    </row>
    <row r="103" spans="1:31" s="9" customFormat="1" ht="24.95" customHeight="1">
      <c r="B103" s="147"/>
      <c r="C103" s="148"/>
      <c r="D103" s="149" t="s">
        <v>1500</v>
      </c>
      <c r="E103" s="150"/>
      <c r="F103" s="150"/>
      <c r="G103" s="150"/>
      <c r="H103" s="150"/>
      <c r="I103" s="150"/>
      <c r="J103" s="151">
        <f>J241</f>
        <v>0</v>
      </c>
      <c r="K103" s="148"/>
      <c r="L103" s="152"/>
    </row>
    <row r="104" spans="1:31" s="9" customFormat="1" ht="24.95" customHeight="1">
      <c r="B104" s="147"/>
      <c r="C104" s="148"/>
      <c r="D104" s="149" t="s">
        <v>125</v>
      </c>
      <c r="E104" s="150"/>
      <c r="F104" s="150"/>
      <c r="G104" s="150"/>
      <c r="H104" s="150"/>
      <c r="I104" s="150"/>
      <c r="J104" s="151">
        <f>J245</f>
        <v>0</v>
      </c>
      <c r="K104" s="148"/>
      <c r="L104" s="152"/>
    </row>
    <row r="105" spans="1:31" s="10" customFormat="1" ht="19.899999999999999" customHeight="1">
      <c r="B105" s="153"/>
      <c r="C105" s="154"/>
      <c r="D105" s="155" t="s">
        <v>1501</v>
      </c>
      <c r="E105" s="156"/>
      <c r="F105" s="156"/>
      <c r="G105" s="156"/>
      <c r="H105" s="156"/>
      <c r="I105" s="156"/>
      <c r="J105" s="157">
        <f>J246</f>
        <v>0</v>
      </c>
      <c r="K105" s="154"/>
      <c r="L105" s="158"/>
    </row>
    <row r="106" spans="1:31" s="10" customFormat="1" ht="19.899999999999999" customHeight="1">
      <c r="B106" s="153"/>
      <c r="C106" s="154"/>
      <c r="D106" s="155" t="s">
        <v>1502</v>
      </c>
      <c r="E106" s="156"/>
      <c r="F106" s="156"/>
      <c r="G106" s="156"/>
      <c r="H106" s="156"/>
      <c r="I106" s="156"/>
      <c r="J106" s="157">
        <f>J252</f>
        <v>0</v>
      </c>
      <c r="K106" s="154"/>
      <c r="L106" s="158"/>
    </row>
    <row r="107" spans="1:31" s="10" customFormat="1" ht="19.899999999999999" customHeight="1">
      <c r="B107" s="153"/>
      <c r="C107" s="154"/>
      <c r="D107" s="155" t="s">
        <v>1503</v>
      </c>
      <c r="E107" s="156"/>
      <c r="F107" s="156"/>
      <c r="G107" s="156"/>
      <c r="H107" s="156"/>
      <c r="I107" s="156"/>
      <c r="J107" s="157">
        <f>J257</f>
        <v>0</v>
      </c>
      <c r="K107" s="154"/>
      <c r="L107" s="158"/>
    </row>
    <row r="108" spans="1:31" s="9" customFormat="1" ht="24.95" customHeight="1">
      <c r="B108" s="147"/>
      <c r="C108" s="148"/>
      <c r="D108" s="149" t="s">
        <v>1504</v>
      </c>
      <c r="E108" s="150"/>
      <c r="F108" s="150"/>
      <c r="G108" s="150"/>
      <c r="H108" s="150"/>
      <c r="I108" s="150"/>
      <c r="J108" s="151">
        <f>J260</f>
        <v>0</v>
      </c>
      <c r="K108" s="148"/>
      <c r="L108" s="152"/>
    </row>
    <row r="109" spans="1:31" s="9" customFormat="1" ht="24.95" customHeight="1">
      <c r="B109" s="147"/>
      <c r="C109" s="148"/>
      <c r="D109" s="149" t="s">
        <v>1505</v>
      </c>
      <c r="E109" s="150"/>
      <c r="F109" s="150"/>
      <c r="G109" s="150"/>
      <c r="H109" s="150"/>
      <c r="I109" s="150"/>
      <c r="J109" s="151">
        <f>J267</f>
        <v>0</v>
      </c>
      <c r="K109" s="148"/>
      <c r="L109" s="152"/>
    </row>
    <row r="110" spans="1:31" s="2" customFormat="1" ht="21.8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pans="1:31" s="2" customFormat="1" ht="6.95" customHeight="1">
      <c r="A115" s="34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31" s="2" customFormat="1" ht="24.95" customHeight="1">
      <c r="A116" s="34"/>
      <c r="B116" s="35"/>
      <c r="C116" s="23" t="s">
        <v>142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12" customHeight="1">
      <c r="A118" s="34"/>
      <c r="B118" s="35"/>
      <c r="C118" s="29" t="s">
        <v>16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16.5" customHeight="1">
      <c r="A119" s="34"/>
      <c r="B119" s="35"/>
      <c r="C119" s="36"/>
      <c r="D119" s="36"/>
      <c r="E119" s="305" t="str">
        <f>E7</f>
        <v>Základní škola Tuklaty – Přístavba tělocvičny a učeben_REV2</v>
      </c>
      <c r="F119" s="306"/>
      <c r="G119" s="306"/>
      <c r="H119" s="30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107</v>
      </c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257" t="str">
        <f>E9</f>
        <v>D1.4.a - Zdravotechnické instalace</v>
      </c>
      <c r="F121" s="307"/>
      <c r="G121" s="307"/>
      <c r="H121" s="307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6.95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2" customHeight="1">
      <c r="A123" s="34"/>
      <c r="B123" s="35"/>
      <c r="C123" s="29" t="s">
        <v>21</v>
      </c>
      <c r="D123" s="36"/>
      <c r="E123" s="36"/>
      <c r="F123" s="27" t="str">
        <f>F12</f>
        <v xml:space="preserve"> </v>
      </c>
      <c r="G123" s="36"/>
      <c r="H123" s="36"/>
      <c r="I123" s="29" t="s">
        <v>23</v>
      </c>
      <c r="J123" s="66" t="str">
        <f>IF(J12="","",J12)</f>
        <v>23. 2. 2024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6.9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5.2" customHeight="1">
      <c r="A125" s="34"/>
      <c r="B125" s="35"/>
      <c r="C125" s="29" t="s">
        <v>25</v>
      </c>
      <c r="D125" s="36"/>
      <c r="E125" s="36"/>
      <c r="F125" s="27" t="str">
        <f>E15</f>
        <v>Obec Tuklaty</v>
      </c>
      <c r="G125" s="36"/>
      <c r="H125" s="36"/>
      <c r="I125" s="29" t="s">
        <v>31</v>
      </c>
      <c r="J125" s="32" t="str">
        <f>E21</f>
        <v>Ondřej Zikán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5.2" customHeight="1">
      <c r="A126" s="34"/>
      <c r="B126" s="35"/>
      <c r="C126" s="29" t="s">
        <v>29</v>
      </c>
      <c r="D126" s="36"/>
      <c r="E126" s="36"/>
      <c r="F126" s="27" t="str">
        <f>IF(E18="","",E18)</f>
        <v>Vyplň údaj</v>
      </c>
      <c r="G126" s="36"/>
      <c r="H126" s="36"/>
      <c r="I126" s="29" t="s">
        <v>35</v>
      </c>
      <c r="J126" s="32" t="str">
        <f>E24</f>
        <v xml:space="preserve"> </v>
      </c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0.35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11" customFormat="1" ht="29.25" customHeight="1">
      <c r="A128" s="159"/>
      <c r="B128" s="160"/>
      <c r="C128" s="161" t="s">
        <v>143</v>
      </c>
      <c r="D128" s="162" t="s">
        <v>62</v>
      </c>
      <c r="E128" s="162" t="s">
        <v>58</v>
      </c>
      <c r="F128" s="162" t="s">
        <v>59</v>
      </c>
      <c r="G128" s="162" t="s">
        <v>144</v>
      </c>
      <c r="H128" s="162" t="s">
        <v>145</v>
      </c>
      <c r="I128" s="162" t="s">
        <v>146</v>
      </c>
      <c r="J128" s="163" t="s">
        <v>112</v>
      </c>
      <c r="K128" s="164" t="s">
        <v>147</v>
      </c>
      <c r="L128" s="165"/>
      <c r="M128" s="75" t="s">
        <v>1</v>
      </c>
      <c r="N128" s="76" t="s">
        <v>41</v>
      </c>
      <c r="O128" s="76" t="s">
        <v>148</v>
      </c>
      <c r="P128" s="76" t="s">
        <v>149</v>
      </c>
      <c r="Q128" s="76" t="s">
        <v>150</v>
      </c>
      <c r="R128" s="76" t="s">
        <v>151</v>
      </c>
      <c r="S128" s="76" t="s">
        <v>152</v>
      </c>
      <c r="T128" s="77" t="s">
        <v>153</v>
      </c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</row>
    <row r="129" spans="1:65" s="2" customFormat="1" ht="22.8" customHeight="1">
      <c r="A129" s="34"/>
      <c r="B129" s="35"/>
      <c r="C129" s="82" t="s">
        <v>154</v>
      </c>
      <c r="D129" s="36"/>
      <c r="E129" s="36"/>
      <c r="F129" s="36"/>
      <c r="G129" s="36"/>
      <c r="H129" s="36"/>
      <c r="I129" s="36"/>
      <c r="J129" s="166">
        <f>BK129</f>
        <v>0</v>
      </c>
      <c r="K129" s="36"/>
      <c r="L129" s="39"/>
      <c r="M129" s="78"/>
      <c r="N129" s="167"/>
      <c r="O129" s="79"/>
      <c r="P129" s="168">
        <f>P130+P163+P187+P230+P241+P245+P260+P267</f>
        <v>0</v>
      </c>
      <c r="Q129" s="79"/>
      <c r="R129" s="168">
        <f>R130+R163+R187+R230+R241+R245+R260+R267</f>
        <v>0.11130000000000001</v>
      </c>
      <c r="S129" s="79"/>
      <c r="T129" s="169">
        <f>T130+T163+T187+T230+T241+T245+T260+T267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76</v>
      </c>
      <c r="AU129" s="17" t="s">
        <v>114</v>
      </c>
      <c r="BK129" s="170">
        <f>BK130+BK163+BK187+BK230+BK241+BK245+BK260+BK267</f>
        <v>0</v>
      </c>
    </row>
    <row r="130" spans="1:65" s="12" customFormat="1" ht="25.9" customHeight="1">
      <c r="B130" s="171"/>
      <c r="C130" s="172"/>
      <c r="D130" s="173" t="s">
        <v>76</v>
      </c>
      <c r="E130" s="174" t="s">
        <v>155</v>
      </c>
      <c r="F130" s="174" t="s">
        <v>156</v>
      </c>
      <c r="G130" s="172"/>
      <c r="H130" s="172"/>
      <c r="I130" s="175"/>
      <c r="J130" s="176">
        <f>BK130</f>
        <v>0</v>
      </c>
      <c r="K130" s="172"/>
      <c r="L130" s="177"/>
      <c r="M130" s="178"/>
      <c r="N130" s="179"/>
      <c r="O130" s="179"/>
      <c r="P130" s="180">
        <f>P131+P156</f>
        <v>0</v>
      </c>
      <c r="Q130" s="179"/>
      <c r="R130" s="180">
        <f>R131+R156</f>
        <v>0</v>
      </c>
      <c r="S130" s="179"/>
      <c r="T130" s="181">
        <f>T131+T156</f>
        <v>0</v>
      </c>
      <c r="AR130" s="182" t="s">
        <v>85</v>
      </c>
      <c r="AT130" s="183" t="s">
        <v>76</v>
      </c>
      <c r="AU130" s="183" t="s">
        <v>77</v>
      </c>
      <c r="AY130" s="182" t="s">
        <v>157</v>
      </c>
      <c r="BK130" s="184">
        <f>BK131+BK156</f>
        <v>0</v>
      </c>
    </row>
    <row r="131" spans="1:65" s="12" customFormat="1" ht="22.8" customHeight="1">
      <c r="B131" s="171"/>
      <c r="C131" s="172"/>
      <c r="D131" s="173" t="s">
        <v>76</v>
      </c>
      <c r="E131" s="185" t="s">
        <v>85</v>
      </c>
      <c r="F131" s="185" t="s">
        <v>158</v>
      </c>
      <c r="G131" s="172"/>
      <c r="H131" s="172"/>
      <c r="I131" s="175"/>
      <c r="J131" s="186">
        <f>BK131</f>
        <v>0</v>
      </c>
      <c r="K131" s="172"/>
      <c r="L131" s="177"/>
      <c r="M131" s="178"/>
      <c r="N131" s="179"/>
      <c r="O131" s="179"/>
      <c r="P131" s="180">
        <f>SUM(P132:P155)</f>
        <v>0</v>
      </c>
      <c r="Q131" s="179"/>
      <c r="R131" s="180">
        <f>SUM(R132:R155)</f>
        <v>0</v>
      </c>
      <c r="S131" s="179"/>
      <c r="T131" s="181">
        <f>SUM(T132:T155)</f>
        <v>0</v>
      </c>
      <c r="AR131" s="182" t="s">
        <v>85</v>
      </c>
      <c r="AT131" s="183" t="s">
        <v>76</v>
      </c>
      <c r="AU131" s="183" t="s">
        <v>85</v>
      </c>
      <c r="AY131" s="182" t="s">
        <v>157</v>
      </c>
      <c r="BK131" s="184">
        <f>SUM(BK132:BK155)</f>
        <v>0</v>
      </c>
    </row>
    <row r="132" spans="1:65" s="2" customFormat="1" ht="24.2" customHeight="1">
      <c r="A132" s="34"/>
      <c r="B132" s="35"/>
      <c r="C132" s="187" t="s">
        <v>85</v>
      </c>
      <c r="D132" s="187" t="s">
        <v>159</v>
      </c>
      <c r="E132" s="188" t="s">
        <v>1506</v>
      </c>
      <c r="F132" s="189" t="s">
        <v>1507</v>
      </c>
      <c r="G132" s="190" t="s">
        <v>181</v>
      </c>
      <c r="H132" s="191">
        <v>90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42</v>
      </c>
      <c r="O132" s="71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87</v>
      </c>
      <c r="AY132" s="17" t="s">
        <v>157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85</v>
      </c>
      <c r="BK132" s="200">
        <f>ROUND(I132*H132,2)</f>
        <v>0</v>
      </c>
      <c r="BL132" s="17" t="s">
        <v>163</v>
      </c>
      <c r="BM132" s="199" t="s">
        <v>1508</v>
      </c>
    </row>
    <row r="133" spans="1:65" s="2" customFormat="1" ht="24.2" customHeight="1">
      <c r="A133" s="34"/>
      <c r="B133" s="35"/>
      <c r="C133" s="187" t="s">
        <v>87</v>
      </c>
      <c r="D133" s="187" t="s">
        <v>159</v>
      </c>
      <c r="E133" s="188" t="s">
        <v>1509</v>
      </c>
      <c r="F133" s="189" t="s">
        <v>1510</v>
      </c>
      <c r="G133" s="190" t="s">
        <v>181</v>
      </c>
      <c r="H133" s="191">
        <v>117</v>
      </c>
      <c r="I133" s="192"/>
      <c r="J133" s="193">
        <f>ROUND(I133*H133,2)</f>
        <v>0</v>
      </c>
      <c r="K133" s="194"/>
      <c r="L133" s="39"/>
      <c r="M133" s="195" t="s">
        <v>1</v>
      </c>
      <c r="N133" s="196" t="s">
        <v>42</v>
      </c>
      <c r="O133" s="71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87</v>
      </c>
      <c r="AY133" s="17" t="s">
        <v>157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85</v>
      </c>
      <c r="BK133" s="200">
        <f>ROUND(I133*H133,2)</f>
        <v>0</v>
      </c>
      <c r="BL133" s="17" t="s">
        <v>163</v>
      </c>
      <c r="BM133" s="199" t="s">
        <v>1511</v>
      </c>
    </row>
    <row r="134" spans="1:65" s="13" customFormat="1" ht="10.15">
      <c r="B134" s="201"/>
      <c r="C134" s="202"/>
      <c r="D134" s="203" t="s">
        <v>173</v>
      </c>
      <c r="E134" s="204" t="s">
        <v>1</v>
      </c>
      <c r="F134" s="205" t="s">
        <v>1512</v>
      </c>
      <c r="G134" s="202"/>
      <c r="H134" s="206">
        <v>117</v>
      </c>
      <c r="I134" s="207"/>
      <c r="J134" s="202"/>
      <c r="K134" s="202"/>
      <c r="L134" s="208"/>
      <c r="M134" s="209"/>
      <c r="N134" s="210"/>
      <c r="O134" s="210"/>
      <c r="P134" s="210"/>
      <c r="Q134" s="210"/>
      <c r="R134" s="210"/>
      <c r="S134" s="210"/>
      <c r="T134" s="211"/>
      <c r="AT134" s="212" t="s">
        <v>173</v>
      </c>
      <c r="AU134" s="212" t="s">
        <v>87</v>
      </c>
      <c r="AV134" s="13" t="s">
        <v>87</v>
      </c>
      <c r="AW134" s="13" t="s">
        <v>34</v>
      </c>
      <c r="AX134" s="13" t="s">
        <v>77</v>
      </c>
      <c r="AY134" s="212" t="s">
        <v>157</v>
      </c>
    </row>
    <row r="135" spans="1:65" s="14" customFormat="1" ht="10.15">
      <c r="B135" s="213"/>
      <c r="C135" s="214"/>
      <c r="D135" s="203" t="s">
        <v>173</v>
      </c>
      <c r="E135" s="215" t="s">
        <v>1</v>
      </c>
      <c r="F135" s="216" t="s">
        <v>178</v>
      </c>
      <c r="G135" s="214"/>
      <c r="H135" s="217">
        <v>117</v>
      </c>
      <c r="I135" s="218"/>
      <c r="J135" s="214"/>
      <c r="K135" s="214"/>
      <c r="L135" s="219"/>
      <c r="M135" s="220"/>
      <c r="N135" s="221"/>
      <c r="O135" s="221"/>
      <c r="P135" s="221"/>
      <c r="Q135" s="221"/>
      <c r="R135" s="221"/>
      <c r="S135" s="221"/>
      <c r="T135" s="222"/>
      <c r="AT135" s="223" t="s">
        <v>173</v>
      </c>
      <c r="AU135" s="223" t="s">
        <v>87</v>
      </c>
      <c r="AV135" s="14" t="s">
        <v>163</v>
      </c>
      <c r="AW135" s="14" t="s">
        <v>34</v>
      </c>
      <c r="AX135" s="14" t="s">
        <v>85</v>
      </c>
      <c r="AY135" s="223" t="s">
        <v>157</v>
      </c>
    </row>
    <row r="136" spans="1:65" s="2" customFormat="1" ht="24.2" customHeight="1">
      <c r="A136" s="34"/>
      <c r="B136" s="35"/>
      <c r="C136" s="187" t="s">
        <v>168</v>
      </c>
      <c r="D136" s="187" t="s">
        <v>159</v>
      </c>
      <c r="E136" s="188" t="s">
        <v>1513</v>
      </c>
      <c r="F136" s="189" t="s">
        <v>1514</v>
      </c>
      <c r="G136" s="190" t="s">
        <v>181</v>
      </c>
      <c r="H136" s="191">
        <v>207</v>
      </c>
      <c r="I136" s="192"/>
      <c r="J136" s="193">
        <f>ROUND(I136*H136,2)</f>
        <v>0</v>
      </c>
      <c r="K136" s="194"/>
      <c r="L136" s="39"/>
      <c r="M136" s="195" t="s">
        <v>1</v>
      </c>
      <c r="N136" s="196" t="s">
        <v>42</v>
      </c>
      <c r="O136" s="71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87</v>
      </c>
      <c r="AY136" s="17" t="s">
        <v>157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85</v>
      </c>
      <c r="BK136" s="200">
        <f>ROUND(I136*H136,2)</f>
        <v>0</v>
      </c>
      <c r="BL136" s="17" t="s">
        <v>163</v>
      </c>
      <c r="BM136" s="199" t="s">
        <v>1515</v>
      </c>
    </row>
    <row r="137" spans="1:65" s="13" customFormat="1" ht="10.15">
      <c r="B137" s="201"/>
      <c r="C137" s="202"/>
      <c r="D137" s="203" t="s">
        <v>173</v>
      </c>
      <c r="E137" s="204" t="s">
        <v>1</v>
      </c>
      <c r="F137" s="205" t="s">
        <v>1516</v>
      </c>
      <c r="G137" s="202"/>
      <c r="H137" s="206">
        <v>207</v>
      </c>
      <c r="I137" s="207"/>
      <c r="J137" s="202"/>
      <c r="K137" s="202"/>
      <c r="L137" s="208"/>
      <c r="M137" s="209"/>
      <c r="N137" s="210"/>
      <c r="O137" s="210"/>
      <c r="P137" s="210"/>
      <c r="Q137" s="210"/>
      <c r="R137" s="210"/>
      <c r="S137" s="210"/>
      <c r="T137" s="211"/>
      <c r="AT137" s="212" t="s">
        <v>173</v>
      </c>
      <c r="AU137" s="212" t="s">
        <v>87</v>
      </c>
      <c r="AV137" s="13" t="s">
        <v>87</v>
      </c>
      <c r="AW137" s="13" t="s">
        <v>34</v>
      </c>
      <c r="AX137" s="13" t="s">
        <v>77</v>
      </c>
      <c r="AY137" s="212" t="s">
        <v>157</v>
      </c>
    </row>
    <row r="138" spans="1:65" s="14" customFormat="1" ht="10.15">
      <c r="B138" s="213"/>
      <c r="C138" s="214"/>
      <c r="D138" s="203" t="s">
        <v>173</v>
      </c>
      <c r="E138" s="215" t="s">
        <v>1</v>
      </c>
      <c r="F138" s="216" t="s">
        <v>178</v>
      </c>
      <c r="G138" s="214"/>
      <c r="H138" s="217">
        <v>207</v>
      </c>
      <c r="I138" s="218"/>
      <c r="J138" s="214"/>
      <c r="K138" s="214"/>
      <c r="L138" s="219"/>
      <c r="M138" s="220"/>
      <c r="N138" s="221"/>
      <c r="O138" s="221"/>
      <c r="P138" s="221"/>
      <c r="Q138" s="221"/>
      <c r="R138" s="221"/>
      <c r="S138" s="221"/>
      <c r="T138" s="222"/>
      <c r="AT138" s="223" t="s">
        <v>173</v>
      </c>
      <c r="AU138" s="223" t="s">
        <v>87</v>
      </c>
      <c r="AV138" s="14" t="s">
        <v>163</v>
      </c>
      <c r="AW138" s="14" t="s">
        <v>34</v>
      </c>
      <c r="AX138" s="14" t="s">
        <v>85</v>
      </c>
      <c r="AY138" s="223" t="s">
        <v>157</v>
      </c>
    </row>
    <row r="139" spans="1:65" s="2" customFormat="1" ht="24.2" customHeight="1">
      <c r="A139" s="34"/>
      <c r="B139" s="35"/>
      <c r="C139" s="187" t="s">
        <v>163</v>
      </c>
      <c r="D139" s="187" t="s">
        <v>159</v>
      </c>
      <c r="E139" s="188" t="s">
        <v>1517</v>
      </c>
      <c r="F139" s="189" t="s">
        <v>1518</v>
      </c>
      <c r="G139" s="190" t="s">
        <v>181</v>
      </c>
      <c r="H139" s="191">
        <v>50</v>
      </c>
      <c r="I139" s="192"/>
      <c r="J139" s="193">
        <f>ROUND(I139*H139,2)</f>
        <v>0</v>
      </c>
      <c r="K139" s="194"/>
      <c r="L139" s="39"/>
      <c r="M139" s="195" t="s">
        <v>1</v>
      </c>
      <c r="N139" s="196" t="s">
        <v>42</v>
      </c>
      <c r="O139" s="71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87</v>
      </c>
      <c r="AY139" s="17" t="s">
        <v>157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7" t="s">
        <v>85</v>
      </c>
      <c r="BK139" s="200">
        <f>ROUND(I139*H139,2)</f>
        <v>0</v>
      </c>
      <c r="BL139" s="17" t="s">
        <v>163</v>
      </c>
      <c r="BM139" s="199" t="s">
        <v>1519</v>
      </c>
    </row>
    <row r="140" spans="1:65" s="2" customFormat="1" ht="16.5" customHeight="1">
      <c r="A140" s="34"/>
      <c r="B140" s="35"/>
      <c r="C140" s="187" t="s">
        <v>189</v>
      </c>
      <c r="D140" s="187" t="s">
        <v>159</v>
      </c>
      <c r="E140" s="188" t="s">
        <v>1520</v>
      </c>
      <c r="F140" s="189" t="s">
        <v>1521</v>
      </c>
      <c r="G140" s="190" t="s">
        <v>181</v>
      </c>
      <c r="H140" s="191">
        <v>50</v>
      </c>
      <c r="I140" s="192"/>
      <c r="J140" s="193">
        <f>ROUND(I140*H140,2)</f>
        <v>0</v>
      </c>
      <c r="K140" s="194"/>
      <c r="L140" s="39"/>
      <c r="M140" s="195" t="s">
        <v>1</v>
      </c>
      <c r="N140" s="196" t="s">
        <v>42</v>
      </c>
      <c r="O140" s="71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87</v>
      </c>
      <c r="AY140" s="17" t="s">
        <v>157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7" t="s">
        <v>85</v>
      </c>
      <c r="BK140" s="200">
        <f>ROUND(I140*H140,2)</f>
        <v>0</v>
      </c>
      <c r="BL140" s="17" t="s">
        <v>163</v>
      </c>
      <c r="BM140" s="199" t="s">
        <v>1522</v>
      </c>
    </row>
    <row r="141" spans="1:65" s="2" customFormat="1" ht="16.5" customHeight="1">
      <c r="A141" s="34"/>
      <c r="B141" s="35"/>
      <c r="C141" s="187" t="s">
        <v>196</v>
      </c>
      <c r="D141" s="187" t="s">
        <v>159</v>
      </c>
      <c r="E141" s="188" t="s">
        <v>1523</v>
      </c>
      <c r="F141" s="189" t="s">
        <v>1524</v>
      </c>
      <c r="G141" s="190" t="s">
        <v>181</v>
      </c>
      <c r="H141" s="191">
        <v>50</v>
      </c>
      <c r="I141" s="192"/>
      <c r="J141" s="193">
        <f>ROUND(I141*H141,2)</f>
        <v>0</v>
      </c>
      <c r="K141" s="194"/>
      <c r="L141" s="39"/>
      <c r="M141" s="195" t="s">
        <v>1</v>
      </c>
      <c r="N141" s="196" t="s">
        <v>42</v>
      </c>
      <c r="O141" s="71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87</v>
      </c>
      <c r="AY141" s="17" t="s">
        <v>157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7" t="s">
        <v>85</v>
      </c>
      <c r="BK141" s="200">
        <f>ROUND(I141*H141,2)</f>
        <v>0</v>
      </c>
      <c r="BL141" s="17" t="s">
        <v>163</v>
      </c>
      <c r="BM141" s="199" t="s">
        <v>1525</v>
      </c>
    </row>
    <row r="142" spans="1:65" s="2" customFormat="1" ht="24.2" customHeight="1">
      <c r="A142" s="34"/>
      <c r="B142" s="35"/>
      <c r="C142" s="234" t="s">
        <v>203</v>
      </c>
      <c r="D142" s="234" t="s">
        <v>334</v>
      </c>
      <c r="E142" s="235" t="s">
        <v>1526</v>
      </c>
      <c r="F142" s="236" t="s">
        <v>1527</v>
      </c>
      <c r="G142" s="237" t="s">
        <v>218</v>
      </c>
      <c r="H142" s="238">
        <v>198</v>
      </c>
      <c r="I142" s="239"/>
      <c r="J142" s="240">
        <f>ROUND(I142*H142,2)</f>
        <v>0</v>
      </c>
      <c r="K142" s="241"/>
      <c r="L142" s="242"/>
      <c r="M142" s="243" t="s">
        <v>1</v>
      </c>
      <c r="N142" s="244" t="s">
        <v>42</v>
      </c>
      <c r="O142" s="71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207</v>
      </c>
      <c r="AT142" s="199" t="s">
        <v>334</v>
      </c>
      <c r="AU142" s="199" t="s">
        <v>87</v>
      </c>
      <c r="AY142" s="17" t="s">
        <v>157</v>
      </c>
      <c r="BE142" s="200">
        <f>IF(N142="základní",J142,0)</f>
        <v>0</v>
      </c>
      <c r="BF142" s="200">
        <f>IF(N142="snížená",J142,0)</f>
        <v>0</v>
      </c>
      <c r="BG142" s="200">
        <f>IF(N142="zákl. přenesená",J142,0)</f>
        <v>0</v>
      </c>
      <c r="BH142" s="200">
        <f>IF(N142="sníž. přenesená",J142,0)</f>
        <v>0</v>
      </c>
      <c r="BI142" s="200">
        <f>IF(N142="nulová",J142,0)</f>
        <v>0</v>
      </c>
      <c r="BJ142" s="17" t="s">
        <v>85</v>
      </c>
      <c r="BK142" s="200">
        <f>ROUND(I142*H142,2)</f>
        <v>0</v>
      </c>
      <c r="BL142" s="17" t="s">
        <v>163</v>
      </c>
      <c r="BM142" s="199" t="s">
        <v>1528</v>
      </c>
    </row>
    <row r="143" spans="1:65" s="13" customFormat="1" ht="10.15">
      <c r="B143" s="201"/>
      <c r="C143" s="202"/>
      <c r="D143" s="203" t="s">
        <v>173</v>
      </c>
      <c r="E143" s="204" t="s">
        <v>1</v>
      </c>
      <c r="F143" s="205" t="s">
        <v>1529</v>
      </c>
      <c r="G143" s="202"/>
      <c r="H143" s="206">
        <v>198</v>
      </c>
      <c r="I143" s="207"/>
      <c r="J143" s="202"/>
      <c r="K143" s="202"/>
      <c r="L143" s="208"/>
      <c r="M143" s="209"/>
      <c r="N143" s="210"/>
      <c r="O143" s="210"/>
      <c r="P143" s="210"/>
      <c r="Q143" s="210"/>
      <c r="R143" s="210"/>
      <c r="S143" s="210"/>
      <c r="T143" s="211"/>
      <c r="AT143" s="212" t="s">
        <v>173</v>
      </c>
      <c r="AU143" s="212" t="s">
        <v>87</v>
      </c>
      <c r="AV143" s="13" t="s">
        <v>87</v>
      </c>
      <c r="AW143" s="13" t="s">
        <v>34</v>
      </c>
      <c r="AX143" s="13" t="s">
        <v>77</v>
      </c>
      <c r="AY143" s="212" t="s">
        <v>157</v>
      </c>
    </row>
    <row r="144" spans="1:65" s="14" customFormat="1" ht="10.15">
      <c r="B144" s="213"/>
      <c r="C144" s="214"/>
      <c r="D144" s="203" t="s">
        <v>173</v>
      </c>
      <c r="E144" s="215" t="s">
        <v>1</v>
      </c>
      <c r="F144" s="216" t="s">
        <v>178</v>
      </c>
      <c r="G144" s="214"/>
      <c r="H144" s="217">
        <v>198</v>
      </c>
      <c r="I144" s="218"/>
      <c r="J144" s="214"/>
      <c r="K144" s="214"/>
      <c r="L144" s="219"/>
      <c r="M144" s="220"/>
      <c r="N144" s="221"/>
      <c r="O144" s="221"/>
      <c r="P144" s="221"/>
      <c r="Q144" s="221"/>
      <c r="R144" s="221"/>
      <c r="S144" s="221"/>
      <c r="T144" s="222"/>
      <c r="AT144" s="223" t="s">
        <v>173</v>
      </c>
      <c r="AU144" s="223" t="s">
        <v>87</v>
      </c>
      <c r="AV144" s="14" t="s">
        <v>163</v>
      </c>
      <c r="AW144" s="14" t="s">
        <v>34</v>
      </c>
      <c r="AX144" s="14" t="s">
        <v>85</v>
      </c>
      <c r="AY144" s="223" t="s">
        <v>157</v>
      </c>
    </row>
    <row r="145" spans="1:65" s="2" customFormat="1" ht="24.2" customHeight="1">
      <c r="A145" s="34"/>
      <c r="B145" s="35"/>
      <c r="C145" s="187" t="s">
        <v>207</v>
      </c>
      <c r="D145" s="187" t="s">
        <v>159</v>
      </c>
      <c r="E145" s="188" t="s">
        <v>1530</v>
      </c>
      <c r="F145" s="189" t="s">
        <v>1531</v>
      </c>
      <c r="G145" s="190" t="s">
        <v>181</v>
      </c>
      <c r="H145" s="191">
        <v>157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42</v>
      </c>
      <c r="O145" s="71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163</v>
      </c>
      <c r="AT145" s="199" t="s">
        <v>159</v>
      </c>
      <c r="AU145" s="199" t="s">
        <v>87</v>
      </c>
      <c r="AY145" s="17" t="s">
        <v>157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85</v>
      </c>
      <c r="BK145" s="200">
        <f>ROUND(I145*H145,2)</f>
        <v>0</v>
      </c>
      <c r="BL145" s="17" t="s">
        <v>163</v>
      </c>
      <c r="BM145" s="199" t="s">
        <v>1532</v>
      </c>
    </row>
    <row r="146" spans="1:65" s="13" customFormat="1" ht="10.15">
      <c r="B146" s="201"/>
      <c r="C146" s="202"/>
      <c r="D146" s="203" t="s">
        <v>173</v>
      </c>
      <c r="E146" s="204" t="s">
        <v>1</v>
      </c>
      <c r="F146" s="205" t="s">
        <v>1533</v>
      </c>
      <c r="G146" s="202"/>
      <c r="H146" s="206">
        <v>157</v>
      </c>
      <c r="I146" s="207"/>
      <c r="J146" s="202"/>
      <c r="K146" s="202"/>
      <c r="L146" s="208"/>
      <c r="M146" s="209"/>
      <c r="N146" s="210"/>
      <c r="O146" s="210"/>
      <c r="P146" s="210"/>
      <c r="Q146" s="210"/>
      <c r="R146" s="210"/>
      <c r="S146" s="210"/>
      <c r="T146" s="211"/>
      <c r="AT146" s="212" t="s">
        <v>173</v>
      </c>
      <c r="AU146" s="212" t="s">
        <v>87</v>
      </c>
      <c r="AV146" s="13" t="s">
        <v>87</v>
      </c>
      <c r="AW146" s="13" t="s">
        <v>34</v>
      </c>
      <c r="AX146" s="13" t="s">
        <v>77</v>
      </c>
      <c r="AY146" s="212" t="s">
        <v>157</v>
      </c>
    </row>
    <row r="147" spans="1:65" s="14" customFormat="1" ht="10.15">
      <c r="B147" s="213"/>
      <c r="C147" s="214"/>
      <c r="D147" s="203" t="s">
        <v>173</v>
      </c>
      <c r="E147" s="215" t="s">
        <v>1</v>
      </c>
      <c r="F147" s="216" t="s">
        <v>178</v>
      </c>
      <c r="G147" s="214"/>
      <c r="H147" s="217">
        <v>157</v>
      </c>
      <c r="I147" s="218"/>
      <c r="J147" s="214"/>
      <c r="K147" s="214"/>
      <c r="L147" s="219"/>
      <c r="M147" s="220"/>
      <c r="N147" s="221"/>
      <c r="O147" s="221"/>
      <c r="P147" s="221"/>
      <c r="Q147" s="221"/>
      <c r="R147" s="221"/>
      <c r="S147" s="221"/>
      <c r="T147" s="222"/>
      <c r="AT147" s="223" t="s">
        <v>173</v>
      </c>
      <c r="AU147" s="223" t="s">
        <v>87</v>
      </c>
      <c r="AV147" s="14" t="s">
        <v>163</v>
      </c>
      <c r="AW147" s="14" t="s">
        <v>34</v>
      </c>
      <c r="AX147" s="14" t="s">
        <v>85</v>
      </c>
      <c r="AY147" s="223" t="s">
        <v>157</v>
      </c>
    </row>
    <row r="148" spans="1:65" s="2" customFormat="1" ht="37.799999999999997" customHeight="1">
      <c r="A148" s="34"/>
      <c r="B148" s="35"/>
      <c r="C148" s="187" t="s">
        <v>211</v>
      </c>
      <c r="D148" s="187" t="s">
        <v>159</v>
      </c>
      <c r="E148" s="188" t="s">
        <v>1534</v>
      </c>
      <c r="F148" s="189" t="s">
        <v>1535</v>
      </c>
      <c r="G148" s="190" t="s">
        <v>181</v>
      </c>
      <c r="H148" s="191">
        <v>49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87</v>
      </c>
      <c r="AY148" s="17" t="s">
        <v>157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85</v>
      </c>
      <c r="BK148" s="200">
        <f>ROUND(I148*H148,2)</f>
        <v>0</v>
      </c>
      <c r="BL148" s="17" t="s">
        <v>163</v>
      </c>
      <c r="BM148" s="199" t="s">
        <v>1536</v>
      </c>
    </row>
    <row r="149" spans="1:65" s="13" customFormat="1" ht="10.15">
      <c r="B149" s="201"/>
      <c r="C149" s="202"/>
      <c r="D149" s="203" t="s">
        <v>173</v>
      </c>
      <c r="E149" s="204" t="s">
        <v>1</v>
      </c>
      <c r="F149" s="205" t="s">
        <v>1537</v>
      </c>
      <c r="G149" s="202"/>
      <c r="H149" s="206">
        <v>49</v>
      </c>
      <c r="I149" s="207"/>
      <c r="J149" s="202"/>
      <c r="K149" s="202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173</v>
      </c>
      <c r="AU149" s="212" t="s">
        <v>87</v>
      </c>
      <c r="AV149" s="13" t="s">
        <v>87</v>
      </c>
      <c r="AW149" s="13" t="s">
        <v>34</v>
      </c>
      <c r="AX149" s="13" t="s">
        <v>77</v>
      </c>
      <c r="AY149" s="212" t="s">
        <v>157</v>
      </c>
    </row>
    <row r="150" spans="1:65" s="14" customFormat="1" ht="10.15">
      <c r="B150" s="213"/>
      <c r="C150" s="214"/>
      <c r="D150" s="203" t="s">
        <v>173</v>
      </c>
      <c r="E150" s="215" t="s">
        <v>1</v>
      </c>
      <c r="F150" s="216" t="s">
        <v>178</v>
      </c>
      <c r="G150" s="214"/>
      <c r="H150" s="217">
        <v>49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173</v>
      </c>
      <c r="AU150" s="223" t="s">
        <v>87</v>
      </c>
      <c r="AV150" s="14" t="s">
        <v>163</v>
      </c>
      <c r="AW150" s="14" t="s">
        <v>34</v>
      </c>
      <c r="AX150" s="14" t="s">
        <v>85</v>
      </c>
      <c r="AY150" s="223" t="s">
        <v>157</v>
      </c>
    </row>
    <row r="151" spans="1:65" s="2" customFormat="1" ht="16.5" customHeight="1">
      <c r="A151" s="34"/>
      <c r="B151" s="35"/>
      <c r="C151" s="187" t="s">
        <v>215</v>
      </c>
      <c r="D151" s="187" t="s">
        <v>159</v>
      </c>
      <c r="E151" s="188" t="s">
        <v>1538</v>
      </c>
      <c r="F151" s="189" t="s">
        <v>1539</v>
      </c>
      <c r="G151" s="190" t="s">
        <v>171</v>
      </c>
      <c r="H151" s="191">
        <v>200</v>
      </c>
      <c r="I151" s="192"/>
      <c r="J151" s="193">
        <f>ROUND(I151*H151,2)</f>
        <v>0</v>
      </c>
      <c r="K151" s="194"/>
      <c r="L151" s="39"/>
      <c r="M151" s="195" t="s">
        <v>1</v>
      </c>
      <c r="N151" s="196" t="s">
        <v>42</v>
      </c>
      <c r="O151" s="71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163</v>
      </c>
      <c r="AT151" s="199" t="s">
        <v>159</v>
      </c>
      <c r="AU151" s="199" t="s">
        <v>87</v>
      </c>
      <c r="AY151" s="17" t="s">
        <v>157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85</v>
      </c>
      <c r="BK151" s="200">
        <f>ROUND(I151*H151,2)</f>
        <v>0</v>
      </c>
      <c r="BL151" s="17" t="s">
        <v>163</v>
      </c>
      <c r="BM151" s="199" t="s">
        <v>1540</v>
      </c>
    </row>
    <row r="152" spans="1:65" s="2" customFormat="1" ht="16.5" customHeight="1">
      <c r="A152" s="34"/>
      <c r="B152" s="35"/>
      <c r="C152" s="234" t="s">
        <v>221</v>
      </c>
      <c r="D152" s="234" t="s">
        <v>334</v>
      </c>
      <c r="E152" s="235" t="s">
        <v>1541</v>
      </c>
      <c r="F152" s="236" t="s">
        <v>1542</v>
      </c>
      <c r="G152" s="237" t="s">
        <v>1543</v>
      </c>
      <c r="H152" s="238">
        <v>20</v>
      </c>
      <c r="I152" s="239"/>
      <c r="J152" s="240">
        <f>ROUND(I152*H152,2)</f>
        <v>0</v>
      </c>
      <c r="K152" s="241"/>
      <c r="L152" s="242"/>
      <c r="M152" s="243" t="s">
        <v>1</v>
      </c>
      <c r="N152" s="244" t="s">
        <v>42</v>
      </c>
      <c r="O152" s="71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207</v>
      </c>
      <c r="AT152" s="199" t="s">
        <v>334</v>
      </c>
      <c r="AU152" s="199" t="s">
        <v>87</v>
      </c>
      <c r="AY152" s="17" t="s">
        <v>157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7" t="s">
        <v>85</v>
      </c>
      <c r="BK152" s="200">
        <f>ROUND(I152*H152,2)</f>
        <v>0</v>
      </c>
      <c r="BL152" s="17" t="s">
        <v>163</v>
      </c>
      <c r="BM152" s="199" t="s">
        <v>1544</v>
      </c>
    </row>
    <row r="153" spans="1:65" s="13" customFormat="1" ht="10.15">
      <c r="B153" s="201"/>
      <c r="C153" s="202"/>
      <c r="D153" s="203" t="s">
        <v>173</v>
      </c>
      <c r="E153" s="204" t="s">
        <v>1</v>
      </c>
      <c r="F153" s="205" t="s">
        <v>1545</v>
      </c>
      <c r="G153" s="202"/>
      <c r="H153" s="206">
        <v>20</v>
      </c>
      <c r="I153" s="207"/>
      <c r="J153" s="202"/>
      <c r="K153" s="202"/>
      <c r="L153" s="208"/>
      <c r="M153" s="209"/>
      <c r="N153" s="210"/>
      <c r="O153" s="210"/>
      <c r="P153" s="210"/>
      <c r="Q153" s="210"/>
      <c r="R153" s="210"/>
      <c r="S153" s="210"/>
      <c r="T153" s="211"/>
      <c r="AT153" s="212" t="s">
        <v>173</v>
      </c>
      <c r="AU153" s="212" t="s">
        <v>87</v>
      </c>
      <c r="AV153" s="13" t="s">
        <v>87</v>
      </c>
      <c r="AW153" s="13" t="s">
        <v>34</v>
      </c>
      <c r="AX153" s="13" t="s">
        <v>77</v>
      </c>
      <c r="AY153" s="212" t="s">
        <v>157</v>
      </c>
    </row>
    <row r="154" spans="1:65" s="14" customFormat="1" ht="10.15">
      <c r="B154" s="213"/>
      <c r="C154" s="214"/>
      <c r="D154" s="203" t="s">
        <v>173</v>
      </c>
      <c r="E154" s="215" t="s">
        <v>1</v>
      </c>
      <c r="F154" s="216" t="s">
        <v>178</v>
      </c>
      <c r="G154" s="214"/>
      <c r="H154" s="217">
        <v>20</v>
      </c>
      <c r="I154" s="218"/>
      <c r="J154" s="214"/>
      <c r="K154" s="214"/>
      <c r="L154" s="219"/>
      <c r="M154" s="220"/>
      <c r="N154" s="221"/>
      <c r="O154" s="221"/>
      <c r="P154" s="221"/>
      <c r="Q154" s="221"/>
      <c r="R154" s="221"/>
      <c r="S154" s="221"/>
      <c r="T154" s="222"/>
      <c r="AT154" s="223" t="s">
        <v>173</v>
      </c>
      <c r="AU154" s="223" t="s">
        <v>87</v>
      </c>
      <c r="AV154" s="14" t="s">
        <v>163</v>
      </c>
      <c r="AW154" s="14" t="s">
        <v>34</v>
      </c>
      <c r="AX154" s="14" t="s">
        <v>85</v>
      </c>
      <c r="AY154" s="223" t="s">
        <v>157</v>
      </c>
    </row>
    <row r="155" spans="1:65" s="2" customFormat="1" ht="33" customHeight="1">
      <c r="A155" s="34"/>
      <c r="B155" s="35"/>
      <c r="C155" s="187" t="s">
        <v>8</v>
      </c>
      <c r="D155" s="187" t="s">
        <v>159</v>
      </c>
      <c r="E155" s="188" t="s">
        <v>1546</v>
      </c>
      <c r="F155" s="189" t="s">
        <v>1547</v>
      </c>
      <c r="G155" s="190" t="s">
        <v>171</v>
      </c>
      <c r="H155" s="191">
        <v>200</v>
      </c>
      <c r="I155" s="192"/>
      <c r="J155" s="193">
        <f>ROUND(I155*H155,2)</f>
        <v>0</v>
      </c>
      <c r="K155" s="194"/>
      <c r="L155" s="39"/>
      <c r="M155" s="195" t="s">
        <v>1</v>
      </c>
      <c r="N155" s="196" t="s">
        <v>42</v>
      </c>
      <c r="O155" s="71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163</v>
      </c>
      <c r="AT155" s="199" t="s">
        <v>159</v>
      </c>
      <c r="AU155" s="199" t="s">
        <v>87</v>
      </c>
      <c r="AY155" s="17" t="s">
        <v>157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85</v>
      </c>
      <c r="BK155" s="200">
        <f>ROUND(I155*H155,2)</f>
        <v>0</v>
      </c>
      <c r="BL155" s="17" t="s">
        <v>163</v>
      </c>
      <c r="BM155" s="199" t="s">
        <v>1548</v>
      </c>
    </row>
    <row r="156" spans="1:65" s="12" customFormat="1" ht="22.8" customHeight="1">
      <c r="B156" s="171"/>
      <c r="C156" s="172"/>
      <c r="D156" s="173" t="s">
        <v>76</v>
      </c>
      <c r="E156" s="185" t="s">
        <v>207</v>
      </c>
      <c r="F156" s="185" t="s">
        <v>1549</v>
      </c>
      <c r="G156" s="172"/>
      <c r="H156" s="172"/>
      <c r="I156" s="175"/>
      <c r="J156" s="186">
        <f>BK156</f>
        <v>0</v>
      </c>
      <c r="K156" s="172"/>
      <c r="L156" s="177"/>
      <c r="M156" s="178"/>
      <c r="N156" s="179"/>
      <c r="O156" s="179"/>
      <c r="P156" s="180">
        <f>SUM(P157:P162)</f>
        <v>0</v>
      </c>
      <c r="Q156" s="179"/>
      <c r="R156" s="180">
        <f>SUM(R157:R162)</f>
        <v>0</v>
      </c>
      <c r="S156" s="179"/>
      <c r="T156" s="181">
        <f>SUM(T157:T162)</f>
        <v>0</v>
      </c>
      <c r="AR156" s="182" t="s">
        <v>85</v>
      </c>
      <c r="AT156" s="183" t="s">
        <v>76</v>
      </c>
      <c r="AU156" s="183" t="s">
        <v>85</v>
      </c>
      <c r="AY156" s="182" t="s">
        <v>157</v>
      </c>
      <c r="BK156" s="184">
        <f>SUM(BK157:BK162)</f>
        <v>0</v>
      </c>
    </row>
    <row r="157" spans="1:65" s="2" customFormat="1" ht="24.2" customHeight="1">
      <c r="A157" s="34"/>
      <c r="B157" s="35"/>
      <c r="C157" s="187" t="s">
        <v>233</v>
      </c>
      <c r="D157" s="187" t="s">
        <v>159</v>
      </c>
      <c r="E157" s="188" t="s">
        <v>1550</v>
      </c>
      <c r="F157" s="189" t="s">
        <v>1551</v>
      </c>
      <c r="G157" s="190" t="s">
        <v>162</v>
      </c>
      <c r="H157" s="191">
        <v>4</v>
      </c>
      <c r="I157" s="192"/>
      <c r="J157" s="193">
        <f t="shared" ref="J157:J162" si="0">ROUND(I157*H157,2)</f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ref="P157:P162" si="1">O157*H157</f>
        <v>0</v>
      </c>
      <c r="Q157" s="197">
        <v>0</v>
      </c>
      <c r="R157" s="197">
        <f t="shared" ref="R157:R162" si="2">Q157*H157</f>
        <v>0</v>
      </c>
      <c r="S157" s="197">
        <v>0</v>
      </c>
      <c r="T157" s="198">
        <f t="shared" ref="T157:T162" si="3"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163</v>
      </c>
      <c r="AT157" s="199" t="s">
        <v>159</v>
      </c>
      <c r="AU157" s="199" t="s">
        <v>87</v>
      </c>
      <c r="AY157" s="17" t="s">
        <v>157</v>
      </c>
      <c r="BE157" s="200">
        <f t="shared" ref="BE157:BE162" si="4">IF(N157="základní",J157,0)</f>
        <v>0</v>
      </c>
      <c r="BF157" s="200">
        <f t="shared" ref="BF157:BF162" si="5">IF(N157="snížená",J157,0)</f>
        <v>0</v>
      </c>
      <c r="BG157" s="200">
        <f t="shared" ref="BG157:BG162" si="6">IF(N157="zákl. přenesená",J157,0)</f>
        <v>0</v>
      </c>
      <c r="BH157" s="200">
        <f t="shared" ref="BH157:BH162" si="7">IF(N157="sníž. přenesená",J157,0)</f>
        <v>0</v>
      </c>
      <c r="BI157" s="200">
        <f t="shared" ref="BI157:BI162" si="8">IF(N157="nulová",J157,0)</f>
        <v>0</v>
      </c>
      <c r="BJ157" s="17" t="s">
        <v>85</v>
      </c>
      <c r="BK157" s="200">
        <f t="shared" ref="BK157:BK162" si="9">ROUND(I157*H157,2)</f>
        <v>0</v>
      </c>
      <c r="BL157" s="17" t="s">
        <v>163</v>
      </c>
      <c r="BM157" s="199" t="s">
        <v>1552</v>
      </c>
    </row>
    <row r="158" spans="1:65" s="2" customFormat="1" ht="24.2" customHeight="1">
      <c r="A158" s="34"/>
      <c r="B158" s="35"/>
      <c r="C158" s="187" t="s">
        <v>237</v>
      </c>
      <c r="D158" s="187" t="s">
        <v>159</v>
      </c>
      <c r="E158" s="188" t="s">
        <v>1553</v>
      </c>
      <c r="F158" s="189" t="s">
        <v>1554</v>
      </c>
      <c r="G158" s="190" t="s">
        <v>162</v>
      </c>
      <c r="H158" s="191">
        <v>4</v>
      </c>
      <c r="I158" s="192"/>
      <c r="J158" s="193">
        <f t="shared" si="0"/>
        <v>0</v>
      </c>
      <c r="K158" s="194"/>
      <c r="L158" s="39"/>
      <c r="M158" s="195" t="s">
        <v>1</v>
      </c>
      <c r="N158" s="196" t="s">
        <v>42</v>
      </c>
      <c r="O158" s="71"/>
      <c r="P158" s="197">
        <f t="shared" si="1"/>
        <v>0</v>
      </c>
      <c r="Q158" s="197">
        <v>0</v>
      </c>
      <c r="R158" s="197">
        <f t="shared" si="2"/>
        <v>0</v>
      </c>
      <c r="S158" s="197">
        <v>0</v>
      </c>
      <c r="T158" s="198">
        <f t="shared" si="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163</v>
      </c>
      <c r="AT158" s="199" t="s">
        <v>159</v>
      </c>
      <c r="AU158" s="199" t="s">
        <v>87</v>
      </c>
      <c r="AY158" s="17" t="s">
        <v>157</v>
      </c>
      <c r="BE158" s="200">
        <f t="shared" si="4"/>
        <v>0</v>
      </c>
      <c r="BF158" s="200">
        <f t="shared" si="5"/>
        <v>0</v>
      </c>
      <c r="BG158" s="200">
        <f t="shared" si="6"/>
        <v>0</v>
      </c>
      <c r="BH158" s="200">
        <f t="shared" si="7"/>
        <v>0</v>
      </c>
      <c r="BI158" s="200">
        <f t="shared" si="8"/>
        <v>0</v>
      </c>
      <c r="BJ158" s="17" t="s">
        <v>85</v>
      </c>
      <c r="BK158" s="200">
        <f t="shared" si="9"/>
        <v>0</v>
      </c>
      <c r="BL158" s="17" t="s">
        <v>163</v>
      </c>
      <c r="BM158" s="199" t="s">
        <v>1555</v>
      </c>
    </row>
    <row r="159" spans="1:65" s="2" customFormat="1" ht="24.2" customHeight="1">
      <c r="A159" s="34"/>
      <c r="B159" s="35"/>
      <c r="C159" s="187" t="s">
        <v>246</v>
      </c>
      <c r="D159" s="187" t="s">
        <v>159</v>
      </c>
      <c r="E159" s="188" t="s">
        <v>1556</v>
      </c>
      <c r="F159" s="189" t="s">
        <v>1557</v>
      </c>
      <c r="G159" s="190" t="s">
        <v>162</v>
      </c>
      <c r="H159" s="191">
        <v>4</v>
      </c>
      <c r="I159" s="192"/>
      <c r="J159" s="193">
        <f t="shared" si="0"/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si="1"/>
        <v>0</v>
      </c>
      <c r="Q159" s="197">
        <v>0</v>
      </c>
      <c r="R159" s="197">
        <f t="shared" si="2"/>
        <v>0</v>
      </c>
      <c r="S159" s="197">
        <v>0</v>
      </c>
      <c r="T159" s="198">
        <f t="shared" si="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163</v>
      </c>
      <c r="AT159" s="199" t="s">
        <v>159</v>
      </c>
      <c r="AU159" s="199" t="s">
        <v>87</v>
      </c>
      <c r="AY159" s="17" t="s">
        <v>157</v>
      </c>
      <c r="BE159" s="200">
        <f t="shared" si="4"/>
        <v>0</v>
      </c>
      <c r="BF159" s="200">
        <f t="shared" si="5"/>
        <v>0</v>
      </c>
      <c r="BG159" s="200">
        <f t="shared" si="6"/>
        <v>0</v>
      </c>
      <c r="BH159" s="200">
        <f t="shared" si="7"/>
        <v>0</v>
      </c>
      <c r="BI159" s="200">
        <f t="shared" si="8"/>
        <v>0</v>
      </c>
      <c r="BJ159" s="17" t="s">
        <v>85</v>
      </c>
      <c r="BK159" s="200">
        <f t="shared" si="9"/>
        <v>0</v>
      </c>
      <c r="BL159" s="17" t="s">
        <v>163</v>
      </c>
      <c r="BM159" s="199" t="s">
        <v>1558</v>
      </c>
    </row>
    <row r="160" spans="1:65" s="2" customFormat="1" ht="33" customHeight="1">
      <c r="A160" s="34"/>
      <c r="B160" s="35"/>
      <c r="C160" s="187" t="s">
        <v>252</v>
      </c>
      <c r="D160" s="187" t="s">
        <v>159</v>
      </c>
      <c r="E160" s="188" t="s">
        <v>1559</v>
      </c>
      <c r="F160" s="189" t="s">
        <v>1560</v>
      </c>
      <c r="G160" s="190" t="s">
        <v>162</v>
      </c>
      <c r="H160" s="191">
        <v>4</v>
      </c>
      <c r="I160" s="192"/>
      <c r="J160" s="193">
        <f t="shared" si="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1"/>
        <v>0</v>
      </c>
      <c r="Q160" s="197">
        <v>0</v>
      </c>
      <c r="R160" s="197">
        <f t="shared" si="2"/>
        <v>0</v>
      </c>
      <c r="S160" s="197">
        <v>0</v>
      </c>
      <c r="T160" s="198">
        <f t="shared" si="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163</v>
      </c>
      <c r="AT160" s="199" t="s">
        <v>159</v>
      </c>
      <c r="AU160" s="199" t="s">
        <v>87</v>
      </c>
      <c r="AY160" s="17" t="s">
        <v>157</v>
      </c>
      <c r="BE160" s="200">
        <f t="shared" si="4"/>
        <v>0</v>
      </c>
      <c r="BF160" s="200">
        <f t="shared" si="5"/>
        <v>0</v>
      </c>
      <c r="BG160" s="200">
        <f t="shared" si="6"/>
        <v>0</v>
      </c>
      <c r="BH160" s="200">
        <f t="shared" si="7"/>
        <v>0</v>
      </c>
      <c r="BI160" s="200">
        <f t="shared" si="8"/>
        <v>0</v>
      </c>
      <c r="BJ160" s="17" t="s">
        <v>85</v>
      </c>
      <c r="BK160" s="200">
        <f t="shared" si="9"/>
        <v>0</v>
      </c>
      <c r="BL160" s="17" t="s">
        <v>163</v>
      </c>
      <c r="BM160" s="199" t="s">
        <v>1561</v>
      </c>
    </row>
    <row r="161" spans="1:65" s="2" customFormat="1" ht="16.5" customHeight="1">
      <c r="A161" s="34"/>
      <c r="B161" s="35"/>
      <c r="C161" s="187" t="s">
        <v>258</v>
      </c>
      <c r="D161" s="187" t="s">
        <v>159</v>
      </c>
      <c r="E161" s="188" t="s">
        <v>1562</v>
      </c>
      <c r="F161" s="189" t="s">
        <v>1563</v>
      </c>
      <c r="G161" s="190" t="s">
        <v>162</v>
      </c>
      <c r="H161" s="191">
        <v>1</v>
      </c>
      <c r="I161" s="192"/>
      <c r="J161" s="193">
        <f t="shared" si="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1"/>
        <v>0</v>
      </c>
      <c r="Q161" s="197">
        <v>0</v>
      </c>
      <c r="R161" s="197">
        <f t="shared" si="2"/>
        <v>0</v>
      </c>
      <c r="S161" s="197">
        <v>0</v>
      </c>
      <c r="T161" s="198">
        <f t="shared" si="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163</v>
      </c>
      <c r="AT161" s="199" t="s">
        <v>159</v>
      </c>
      <c r="AU161" s="199" t="s">
        <v>87</v>
      </c>
      <c r="AY161" s="17" t="s">
        <v>157</v>
      </c>
      <c r="BE161" s="200">
        <f t="shared" si="4"/>
        <v>0</v>
      </c>
      <c r="BF161" s="200">
        <f t="shared" si="5"/>
        <v>0</v>
      </c>
      <c r="BG161" s="200">
        <f t="shared" si="6"/>
        <v>0</v>
      </c>
      <c r="BH161" s="200">
        <f t="shared" si="7"/>
        <v>0</v>
      </c>
      <c r="BI161" s="200">
        <f t="shared" si="8"/>
        <v>0</v>
      </c>
      <c r="BJ161" s="17" t="s">
        <v>85</v>
      </c>
      <c r="BK161" s="200">
        <f t="shared" si="9"/>
        <v>0</v>
      </c>
      <c r="BL161" s="17" t="s">
        <v>163</v>
      </c>
      <c r="BM161" s="199" t="s">
        <v>1564</v>
      </c>
    </row>
    <row r="162" spans="1:65" s="2" customFormat="1" ht="24.2" customHeight="1">
      <c r="A162" s="34"/>
      <c r="B162" s="35"/>
      <c r="C162" s="234" t="s">
        <v>264</v>
      </c>
      <c r="D162" s="234" t="s">
        <v>334</v>
      </c>
      <c r="E162" s="235" t="s">
        <v>1565</v>
      </c>
      <c r="F162" s="236" t="s">
        <v>1566</v>
      </c>
      <c r="G162" s="237" t="s">
        <v>487</v>
      </c>
      <c r="H162" s="238">
        <v>36</v>
      </c>
      <c r="I162" s="239"/>
      <c r="J162" s="240">
        <f t="shared" si="0"/>
        <v>0</v>
      </c>
      <c r="K162" s="241"/>
      <c r="L162" s="242"/>
      <c r="M162" s="243" t="s">
        <v>1</v>
      </c>
      <c r="N162" s="244" t="s">
        <v>42</v>
      </c>
      <c r="O162" s="71"/>
      <c r="P162" s="197">
        <f t="shared" si="1"/>
        <v>0</v>
      </c>
      <c r="Q162" s="197">
        <v>0</v>
      </c>
      <c r="R162" s="197">
        <f t="shared" si="2"/>
        <v>0</v>
      </c>
      <c r="S162" s="197">
        <v>0</v>
      </c>
      <c r="T162" s="198">
        <f t="shared" si="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207</v>
      </c>
      <c r="AT162" s="199" t="s">
        <v>334</v>
      </c>
      <c r="AU162" s="199" t="s">
        <v>87</v>
      </c>
      <c r="AY162" s="17" t="s">
        <v>157</v>
      </c>
      <c r="BE162" s="200">
        <f t="shared" si="4"/>
        <v>0</v>
      </c>
      <c r="BF162" s="200">
        <f t="shared" si="5"/>
        <v>0</v>
      </c>
      <c r="BG162" s="200">
        <f t="shared" si="6"/>
        <v>0</v>
      </c>
      <c r="BH162" s="200">
        <f t="shared" si="7"/>
        <v>0</v>
      </c>
      <c r="BI162" s="200">
        <f t="shared" si="8"/>
        <v>0</v>
      </c>
      <c r="BJ162" s="17" t="s">
        <v>85</v>
      </c>
      <c r="BK162" s="200">
        <f t="shared" si="9"/>
        <v>0</v>
      </c>
      <c r="BL162" s="17" t="s">
        <v>163</v>
      </c>
      <c r="BM162" s="199" t="s">
        <v>1567</v>
      </c>
    </row>
    <row r="163" spans="1:65" s="12" customFormat="1" ht="25.9" customHeight="1">
      <c r="B163" s="171"/>
      <c r="C163" s="172"/>
      <c r="D163" s="173" t="s">
        <v>76</v>
      </c>
      <c r="E163" s="174" t="s">
        <v>1568</v>
      </c>
      <c r="F163" s="174" t="s">
        <v>1569</v>
      </c>
      <c r="G163" s="172"/>
      <c r="H163" s="172"/>
      <c r="I163" s="175"/>
      <c r="J163" s="176">
        <f>BK163</f>
        <v>0</v>
      </c>
      <c r="K163" s="172"/>
      <c r="L163" s="177"/>
      <c r="M163" s="178"/>
      <c r="N163" s="179"/>
      <c r="O163" s="179"/>
      <c r="P163" s="180">
        <f>SUM(P164:P186)</f>
        <v>0</v>
      </c>
      <c r="Q163" s="179"/>
      <c r="R163" s="180">
        <f>SUM(R164:R186)</f>
        <v>0</v>
      </c>
      <c r="S163" s="179"/>
      <c r="T163" s="181">
        <f>SUM(T164:T186)</f>
        <v>0</v>
      </c>
      <c r="AR163" s="182" t="s">
        <v>87</v>
      </c>
      <c r="AT163" s="183" t="s">
        <v>76</v>
      </c>
      <c r="AU163" s="183" t="s">
        <v>77</v>
      </c>
      <c r="AY163" s="182" t="s">
        <v>157</v>
      </c>
      <c r="BK163" s="184">
        <f>SUM(BK164:BK186)</f>
        <v>0</v>
      </c>
    </row>
    <row r="164" spans="1:65" s="2" customFormat="1" ht="24.2" customHeight="1">
      <c r="A164" s="34"/>
      <c r="B164" s="35"/>
      <c r="C164" s="187" t="s">
        <v>271</v>
      </c>
      <c r="D164" s="187" t="s">
        <v>159</v>
      </c>
      <c r="E164" s="188" t="s">
        <v>1570</v>
      </c>
      <c r="F164" s="189" t="s">
        <v>1571</v>
      </c>
      <c r="G164" s="190" t="s">
        <v>487</v>
      </c>
      <c r="H164" s="191">
        <v>60</v>
      </c>
      <c r="I164" s="192"/>
      <c r="J164" s="193">
        <f t="shared" ref="J164:J186" si="10">ROUND(I164*H164,2)</f>
        <v>0</v>
      </c>
      <c r="K164" s="194"/>
      <c r="L164" s="39"/>
      <c r="M164" s="195" t="s">
        <v>1</v>
      </c>
      <c r="N164" s="196" t="s">
        <v>42</v>
      </c>
      <c r="O164" s="71"/>
      <c r="P164" s="197">
        <f t="shared" ref="P164:P186" si="11">O164*H164</f>
        <v>0</v>
      </c>
      <c r="Q164" s="197">
        <v>0</v>
      </c>
      <c r="R164" s="197">
        <f t="shared" ref="R164:R186" si="12">Q164*H164</f>
        <v>0</v>
      </c>
      <c r="S164" s="197">
        <v>0</v>
      </c>
      <c r="T164" s="198">
        <f t="shared" ref="T164:T186" si="13"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252</v>
      </c>
      <c r="AT164" s="199" t="s">
        <v>159</v>
      </c>
      <c r="AU164" s="199" t="s">
        <v>85</v>
      </c>
      <c r="AY164" s="17" t="s">
        <v>157</v>
      </c>
      <c r="BE164" s="200">
        <f t="shared" ref="BE164:BE186" si="14">IF(N164="základní",J164,0)</f>
        <v>0</v>
      </c>
      <c r="BF164" s="200">
        <f t="shared" ref="BF164:BF186" si="15">IF(N164="snížená",J164,0)</f>
        <v>0</v>
      </c>
      <c r="BG164" s="200">
        <f t="shared" ref="BG164:BG186" si="16">IF(N164="zákl. přenesená",J164,0)</f>
        <v>0</v>
      </c>
      <c r="BH164" s="200">
        <f t="shared" ref="BH164:BH186" si="17">IF(N164="sníž. přenesená",J164,0)</f>
        <v>0</v>
      </c>
      <c r="BI164" s="200">
        <f t="shared" ref="BI164:BI186" si="18">IF(N164="nulová",J164,0)</f>
        <v>0</v>
      </c>
      <c r="BJ164" s="17" t="s">
        <v>85</v>
      </c>
      <c r="BK164" s="200">
        <f t="shared" ref="BK164:BK186" si="19">ROUND(I164*H164,2)</f>
        <v>0</v>
      </c>
      <c r="BL164" s="17" t="s">
        <v>252</v>
      </c>
      <c r="BM164" s="199" t="s">
        <v>1572</v>
      </c>
    </row>
    <row r="165" spans="1:65" s="2" customFormat="1" ht="24.2" customHeight="1">
      <c r="A165" s="34"/>
      <c r="B165" s="35"/>
      <c r="C165" s="187" t="s">
        <v>275</v>
      </c>
      <c r="D165" s="187" t="s">
        <v>159</v>
      </c>
      <c r="E165" s="188" t="s">
        <v>1573</v>
      </c>
      <c r="F165" s="189" t="s">
        <v>1574</v>
      </c>
      <c r="G165" s="190" t="s">
        <v>487</v>
      </c>
      <c r="H165" s="191">
        <v>50</v>
      </c>
      <c r="I165" s="192"/>
      <c r="J165" s="193">
        <f t="shared" si="10"/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si="11"/>
        <v>0</v>
      </c>
      <c r="Q165" s="197">
        <v>0</v>
      </c>
      <c r="R165" s="197">
        <f t="shared" si="12"/>
        <v>0</v>
      </c>
      <c r="S165" s="197">
        <v>0</v>
      </c>
      <c r="T165" s="198">
        <f t="shared" si="1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252</v>
      </c>
      <c r="AT165" s="199" t="s">
        <v>159</v>
      </c>
      <c r="AU165" s="199" t="s">
        <v>85</v>
      </c>
      <c r="AY165" s="17" t="s">
        <v>157</v>
      </c>
      <c r="BE165" s="200">
        <f t="shared" si="14"/>
        <v>0</v>
      </c>
      <c r="BF165" s="200">
        <f t="shared" si="15"/>
        <v>0</v>
      </c>
      <c r="BG165" s="200">
        <f t="shared" si="16"/>
        <v>0</v>
      </c>
      <c r="BH165" s="200">
        <f t="shared" si="17"/>
        <v>0</v>
      </c>
      <c r="BI165" s="200">
        <f t="shared" si="18"/>
        <v>0</v>
      </c>
      <c r="BJ165" s="17" t="s">
        <v>85</v>
      </c>
      <c r="BK165" s="200">
        <f t="shared" si="19"/>
        <v>0</v>
      </c>
      <c r="BL165" s="17" t="s">
        <v>252</v>
      </c>
      <c r="BM165" s="199" t="s">
        <v>1575</v>
      </c>
    </row>
    <row r="166" spans="1:65" s="2" customFormat="1" ht="24.2" customHeight="1">
      <c r="A166" s="34"/>
      <c r="B166" s="35"/>
      <c r="C166" s="187" t="s">
        <v>7</v>
      </c>
      <c r="D166" s="187" t="s">
        <v>159</v>
      </c>
      <c r="E166" s="188" t="s">
        <v>1576</v>
      </c>
      <c r="F166" s="189" t="s">
        <v>1577</v>
      </c>
      <c r="G166" s="190" t="s">
        <v>487</v>
      </c>
      <c r="H166" s="191">
        <v>30</v>
      </c>
      <c r="I166" s="192"/>
      <c r="J166" s="193">
        <f t="shared" si="1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11"/>
        <v>0</v>
      </c>
      <c r="Q166" s="197">
        <v>0</v>
      </c>
      <c r="R166" s="197">
        <f t="shared" si="12"/>
        <v>0</v>
      </c>
      <c r="S166" s="197">
        <v>0</v>
      </c>
      <c r="T166" s="198">
        <f t="shared" si="1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252</v>
      </c>
      <c r="AT166" s="199" t="s">
        <v>159</v>
      </c>
      <c r="AU166" s="199" t="s">
        <v>85</v>
      </c>
      <c r="AY166" s="17" t="s">
        <v>157</v>
      </c>
      <c r="BE166" s="200">
        <f t="shared" si="14"/>
        <v>0</v>
      </c>
      <c r="BF166" s="200">
        <f t="shared" si="15"/>
        <v>0</v>
      </c>
      <c r="BG166" s="200">
        <f t="shared" si="16"/>
        <v>0</v>
      </c>
      <c r="BH166" s="200">
        <f t="shared" si="17"/>
        <v>0</v>
      </c>
      <c r="BI166" s="200">
        <f t="shared" si="18"/>
        <v>0</v>
      </c>
      <c r="BJ166" s="17" t="s">
        <v>85</v>
      </c>
      <c r="BK166" s="200">
        <f t="shared" si="19"/>
        <v>0</v>
      </c>
      <c r="BL166" s="17" t="s">
        <v>252</v>
      </c>
      <c r="BM166" s="199" t="s">
        <v>1578</v>
      </c>
    </row>
    <row r="167" spans="1:65" s="2" customFormat="1" ht="24.2" customHeight="1">
      <c r="A167" s="34"/>
      <c r="B167" s="35"/>
      <c r="C167" s="187" t="s">
        <v>285</v>
      </c>
      <c r="D167" s="187" t="s">
        <v>159</v>
      </c>
      <c r="E167" s="188" t="s">
        <v>1579</v>
      </c>
      <c r="F167" s="189" t="s">
        <v>1580</v>
      </c>
      <c r="G167" s="190" t="s">
        <v>487</v>
      </c>
      <c r="H167" s="191">
        <v>72</v>
      </c>
      <c r="I167" s="192"/>
      <c r="J167" s="193">
        <f t="shared" si="1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11"/>
        <v>0</v>
      </c>
      <c r="Q167" s="197">
        <v>0</v>
      </c>
      <c r="R167" s="197">
        <f t="shared" si="12"/>
        <v>0</v>
      </c>
      <c r="S167" s="197">
        <v>0</v>
      </c>
      <c r="T167" s="198">
        <f t="shared" si="1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252</v>
      </c>
      <c r="AT167" s="199" t="s">
        <v>159</v>
      </c>
      <c r="AU167" s="199" t="s">
        <v>85</v>
      </c>
      <c r="AY167" s="17" t="s">
        <v>157</v>
      </c>
      <c r="BE167" s="200">
        <f t="shared" si="14"/>
        <v>0</v>
      </c>
      <c r="BF167" s="200">
        <f t="shared" si="15"/>
        <v>0</v>
      </c>
      <c r="BG167" s="200">
        <f t="shared" si="16"/>
        <v>0</v>
      </c>
      <c r="BH167" s="200">
        <f t="shared" si="17"/>
        <v>0</v>
      </c>
      <c r="BI167" s="200">
        <f t="shared" si="18"/>
        <v>0</v>
      </c>
      <c r="BJ167" s="17" t="s">
        <v>85</v>
      </c>
      <c r="BK167" s="200">
        <f t="shared" si="19"/>
        <v>0</v>
      </c>
      <c r="BL167" s="17" t="s">
        <v>252</v>
      </c>
      <c r="BM167" s="199" t="s">
        <v>1581</v>
      </c>
    </row>
    <row r="168" spans="1:65" s="2" customFormat="1" ht="24.2" customHeight="1">
      <c r="A168" s="34"/>
      <c r="B168" s="35"/>
      <c r="C168" s="187" t="s">
        <v>289</v>
      </c>
      <c r="D168" s="187" t="s">
        <v>159</v>
      </c>
      <c r="E168" s="188" t="s">
        <v>1582</v>
      </c>
      <c r="F168" s="189" t="s">
        <v>1583</v>
      </c>
      <c r="G168" s="190" t="s">
        <v>487</v>
      </c>
      <c r="H168" s="191">
        <v>48</v>
      </c>
      <c r="I168" s="192"/>
      <c r="J168" s="193">
        <f t="shared" si="1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11"/>
        <v>0</v>
      </c>
      <c r="Q168" s="197">
        <v>0</v>
      </c>
      <c r="R168" s="197">
        <f t="shared" si="12"/>
        <v>0</v>
      </c>
      <c r="S168" s="197">
        <v>0</v>
      </c>
      <c r="T168" s="198">
        <f t="shared" si="1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252</v>
      </c>
      <c r="AT168" s="199" t="s">
        <v>159</v>
      </c>
      <c r="AU168" s="199" t="s">
        <v>85</v>
      </c>
      <c r="AY168" s="17" t="s">
        <v>157</v>
      </c>
      <c r="BE168" s="200">
        <f t="shared" si="14"/>
        <v>0</v>
      </c>
      <c r="BF168" s="200">
        <f t="shared" si="15"/>
        <v>0</v>
      </c>
      <c r="BG168" s="200">
        <f t="shared" si="16"/>
        <v>0</v>
      </c>
      <c r="BH168" s="200">
        <f t="shared" si="17"/>
        <v>0</v>
      </c>
      <c r="BI168" s="200">
        <f t="shared" si="18"/>
        <v>0</v>
      </c>
      <c r="BJ168" s="17" t="s">
        <v>85</v>
      </c>
      <c r="BK168" s="200">
        <f t="shared" si="19"/>
        <v>0</v>
      </c>
      <c r="BL168" s="17" t="s">
        <v>252</v>
      </c>
      <c r="BM168" s="199" t="s">
        <v>1584</v>
      </c>
    </row>
    <row r="169" spans="1:65" s="2" customFormat="1" ht="24.2" customHeight="1">
      <c r="A169" s="34"/>
      <c r="B169" s="35"/>
      <c r="C169" s="187" t="s">
        <v>296</v>
      </c>
      <c r="D169" s="187" t="s">
        <v>159</v>
      </c>
      <c r="E169" s="188" t="s">
        <v>1585</v>
      </c>
      <c r="F169" s="189" t="s">
        <v>1586</v>
      </c>
      <c r="G169" s="190" t="s">
        <v>487</v>
      </c>
      <c r="H169" s="191">
        <v>60</v>
      </c>
      <c r="I169" s="192"/>
      <c r="J169" s="193">
        <f t="shared" si="1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11"/>
        <v>0</v>
      </c>
      <c r="Q169" s="197">
        <v>0</v>
      </c>
      <c r="R169" s="197">
        <f t="shared" si="12"/>
        <v>0</v>
      </c>
      <c r="S169" s="197">
        <v>0</v>
      </c>
      <c r="T169" s="198">
        <f t="shared" si="1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252</v>
      </c>
      <c r="AT169" s="199" t="s">
        <v>159</v>
      </c>
      <c r="AU169" s="199" t="s">
        <v>85</v>
      </c>
      <c r="AY169" s="17" t="s">
        <v>157</v>
      </c>
      <c r="BE169" s="200">
        <f t="shared" si="14"/>
        <v>0</v>
      </c>
      <c r="BF169" s="200">
        <f t="shared" si="15"/>
        <v>0</v>
      </c>
      <c r="BG169" s="200">
        <f t="shared" si="16"/>
        <v>0</v>
      </c>
      <c r="BH169" s="200">
        <f t="shared" si="17"/>
        <v>0</v>
      </c>
      <c r="BI169" s="200">
        <f t="shared" si="18"/>
        <v>0</v>
      </c>
      <c r="BJ169" s="17" t="s">
        <v>85</v>
      </c>
      <c r="BK169" s="200">
        <f t="shared" si="19"/>
        <v>0</v>
      </c>
      <c r="BL169" s="17" t="s">
        <v>252</v>
      </c>
      <c r="BM169" s="199" t="s">
        <v>1587</v>
      </c>
    </row>
    <row r="170" spans="1:65" s="2" customFormat="1" ht="16.5" customHeight="1">
      <c r="A170" s="34"/>
      <c r="B170" s="35"/>
      <c r="C170" s="187" t="s">
        <v>300</v>
      </c>
      <c r="D170" s="187" t="s">
        <v>159</v>
      </c>
      <c r="E170" s="188" t="s">
        <v>1588</v>
      </c>
      <c r="F170" s="189" t="s">
        <v>1589</v>
      </c>
      <c r="G170" s="190" t="s">
        <v>487</v>
      </c>
      <c r="H170" s="191">
        <v>9</v>
      </c>
      <c r="I170" s="192"/>
      <c r="J170" s="193">
        <f t="shared" si="1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11"/>
        <v>0</v>
      </c>
      <c r="Q170" s="197">
        <v>0</v>
      </c>
      <c r="R170" s="197">
        <f t="shared" si="12"/>
        <v>0</v>
      </c>
      <c r="S170" s="197">
        <v>0</v>
      </c>
      <c r="T170" s="198">
        <f t="shared" si="1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252</v>
      </c>
      <c r="AT170" s="199" t="s">
        <v>159</v>
      </c>
      <c r="AU170" s="199" t="s">
        <v>85</v>
      </c>
      <c r="AY170" s="17" t="s">
        <v>157</v>
      </c>
      <c r="BE170" s="200">
        <f t="shared" si="14"/>
        <v>0</v>
      </c>
      <c r="BF170" s="200">
        <f t="shared" si="15"/>
        <v>0</v>
      </c>
      <c r="BG170" s="200">
        <f t="shared" si="16"/>
        <v>0</v>
      </c>
      <c r="BH170" s="200">
        <f t="shared" si="17"/>
        <v>0</v>
      </c>
      <c r="BI170" s="200">
        <f t="shared" si="18"/>
        <v>0</v>
      </c>
      <c r="BJ170" s="17" t="s">
        <v>85</v>
      </c>
      <c r="BK170" s="200">
        <f t="shared" si="19"/>
        <v>0</v>
      </c>
      <c r="BL170" s="17" t="s">
        <v>252</v>
      </c>
      <c r="BM170" s="199" t="s">
        <v>1590</v>
      </c>
    </row>
    <row r="171" spans="1:65" s="2" customFormat="1" ht="16.5" customHeight="1">
      <c r="A171" s="34"/>
      <c r="B171" s="35"/>
      <c r="C171" s="187" t="s">
        <v>304</v>
      </c>
      <c r="D171" s="187" t="s">
        <v>159</v>
      </c>
      <c r="E171" s="188" t="s">
        <v>1591</v>
      </c>
      <c r="F171" s="189" t="s">
        <v>1592</v>
      </c>
      <c r="G171" s="190" t="s">
        <v>487</v>
      </c>
      <c r="H171" s="191">
        <v>96</v>
      </c>
      <c r="I171" s="192"/>
      <c r="J171" s="193">
        <f t="shared" si="1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11"/>
        <v>0</v>
      </c>
      <c r="Q171" s="197">
        <v>0</v>
      </c>
      <c r="R171" s="197">
        <f t="shared" si="12"/>
        <v>0</v>
      </c>
      <c r="S171" s="197">
        <v>0</v>
      </c>
      <c r="T171" s="198">
        <f t="shared" si="1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252</v>
      </c>
      <c r="AT171" s="199" t="s">
        <v>159</v>
      </c>
      <c r="AU171" s="199" t="s">
        <v>85</v>
      </c>
      <c r="AY171" s="17" t="s">
        <v>157</v>
      </c>
      <c r="BE171" s="200">
        <f t="shared" si="14"/>
        <v>0</v>
      </c>
      <c r="BF171" s="200">
        <f t="shared" si="15"/>
        <v>0</v>
      </c>
      <c r="BG171" s="200">
        <f t="shared" si="16"/>
        <v>0</v>
      </c>
      <c r="BH171" s="200">
        <f t="shared" si="17"/>
        <v>0</v>
      </c>
      <c r="BI171" s="200">
        <f t="shared" si="18"/>
        <v>0</v>
      </c>
      <c r="BJ171" s="17" t="s">
        <v>85</v>
      </c>
      <c r="BK171" s="200">
        <f t="shared" si="19"/>
        <v>0</v>
      </c>
      <c r="BL171" s="17" t="s">
        <v>252</v>
      </c>
      <c r="BM171" s="199" t="s">
        <v>1593</v>
      </c>
    </row>
    <row r="172" spans="1:65" s="2" customFormat="1" ht="16.5" customHeight="1">
      <c r="A172" s="34"/>
      <c r="B172" s="35"/>
      <c r="C172" s="187" t="s">
        <v>308</v>
      </c>
      <c r="D172" s="187" t="s">
        <v>159</v>
      </c>
      <c r="E172" s="188" t="s">
        <v>1594</v>
      </c>
      <c r="F172" s="189" t="s">
        <v>1595</v>
      </c>
      <c r="G172" s="190" t="s">
        <v>487</v>
      </c>
      <c r="H172" s="191">
        <v>66</v>
      </c>
      <c r="I172" s="192"/>
      <c r="J172" s="193">
        <f t="shared" si="1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11"/>
        <v>0</v>
      </c>
      <c r="Q172" s="197">
        <v>0</v>
      </c>
      <c r="R172" s="197">
        <f t="shared" si="12"/>
        <v>0</v>
      </c>
      <c r="S172" s="197">
        <v>0</v>
      </c>
      <c r="T172" s="198">
        <f t="shared" si="1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252</v>
      </c>
      <c r="AT172" s="199" t="s">
        <v>159</v>
      </c>
      <c r="AU172" s="199" t="s">
        <v>85</v>
      </c>
      <c r="AY172" s="17" t="s">
        <v>157</v>
      </c>
      <c r="BE172" s="200">
        <f t="shared" si="14"/>
        <v>0</v>
      </c>
      <c r="BF172" s="200">
        <f t="shared" si="15"/>
        <v>0</v>
      </c>
      <c r="BG172" s="200">
        <f t="shared" si="16"/>
        <v>0</v>
      </c>
      <c r="BH172" s="200">
        <f t="shared" si="17"/>
        <v>0</v>
      </c>
      <c r="BI172" s="200">
        <f t="shared" si="18"/>
        <v>0</v>
      </c>
      <c r="BJ172" s="17" t="s">
        <v>85</v>
      </c>
      <c r="BK172" s="200">
        <f t="shared" si="19"/>
        <v>0</v>
      </c>
      <c r="BL172" s="17" t="s">
        <v>252</v>
      </c>
      <c r="BM172" s="199" t="s">
        <v>1596</v>
      </c>
    </row>
    <row r="173" spans="1:65" s="2" customFormat="1" ht="16.5" customHeight="1">
      <c r="A173" s="34"/>
      <c r="B173" s="35"/>
      <c r="C173" s="187" t="s">
        <v>312</v>
      </c>
      <c r="D173" s="187" t="s">
        <v>159</v>
      </c>
      <c r="E173" s="188" t="s">
        <v>1597</v>
      </c>
      <c r="F173" s="189" t="s">
        <v>1598</v>
      </c>
      <c r="G173" s="190" t="s">
        <v>487</v>
      </c>
      <c r="H173" s="191">
        <v>20</v>
      </c>
      <c r="I173" s="192"/>
      <c r="J173" s="193">
        <f t="shared" si="10"/>
        <v>0</v>
      </c>
      <c r="K173" s="194"/>
      <c r="L173" s="39"/>
      <c r="M173" s="195" t="s">
        <v>1</v>
      </c>
      <c r="N173" s="196" t="s">
        <v>42</v>
      </c>
      <c r="O173" s="71"/>
      <c r="P173" s="197">
        <f t="shared" si="11"/>
        <v>0</v>
      </c>
      <c r="Q173" s="197">
        <v>0</v>
      </c>
      <c r="R173" s="197">
        <f t="shared" si="12"/>
        <v>0</v>
      </c>
      <c r="S173" s="197">
        <v>0</v>
      </c>
      <c r="T173" s="198">
        <f t="shared" si="13"/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252</v>
      </c>
      <c r="AT173" s="199" t="s">
        <v>159</v>
      </c>
      <c r="AU173" s="199" t="s">
        <v>85</v>
      </c>
      <c r="AY173" s="17" t="s">
        <v>157</v>
      </c>
      <c r="BE173" s="200">
        <f t="shared" si="14"/>
        <v>0</v>
      </c>
      <c r="BF173" s="200">
        <f t="shared" si="15"/>
        <v>0</v>
      </c>
      <c r="BG173" s="200">
        <f t="shared" si="16"/>
        <v>0</v>
      </c>
      <c r="BH173" s="200">
        <f t="shared" si="17"/>
        <v>0</v>
      </c>
      <c r="BI173" s="200">
        <f t="shared" si="18"/>
        <v>0</v>
      </c>
      <c r="BJ173" s="17" t="s">
        <v>85</v>
      </c>
      <c r="BK173" s="200">
        <f t="shared" si="19"/>
        <v>0</v>
      </c>
      <c r="BL173" s="17" t="s">
        <v>252</v>
      </c>
      <c r="BM173" s="199" t="s">
        <v>1599</v>
      </c>
    </row>
    <row r="174" spans="1:65" s="2" customFormat="1" ht="16.5" customHeight="1">
      <c r="A174" s="34"/>
      <c r="B174" s="35"/>
      <c r="C174" s="187" t="s">
        <v>316</v>
      </c>
      <c r="D174" s="187" t="s">
        <v>159</v>
      </c>
      <c r="E174" s="188" t="s">
        <v>1600</v>
      </c>
      <c r="F174" s="189" t="s">
        <v>1601</v>
      </c>
      <c r="G174" s="190" t="s">
        <v>487</v>
      </c>
      <c r="H174" s="191">
        <v>24</v>
      </c>
      <c r="I174" s="192"/>
      <c r="J174" s="193">
        <f t="shared" si="10"/>
        <v>0</v>
      </c>
      <c r="K174" s="194"/>
      <c r="L174" s="39"/>
      <c r="M174" s="195" t="s">
        <v>1</v>
      </c>
      <c r="N174" s="196" t="s">
        <v>42</v>
      </c>
      <c r="O174" s="71"/>
      <c r="P174" s="197">
        <f t="shared" si="11"/>
        <v>0</v>
      </c>
      <c r="Q174" s="197">
        <v>0</v>
      </c>
      <c r="R174" s="197">
        <f t="shared" si="12"/>
        <v>0</v>
      </c>
      <c r="S174" s="197">
        <v>0</v>
      </c>
      <c r="T174" s="198">
        <f t="shared" si="1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252</v>
      </c>
      <c r="AT174" s="199" t="s">
        <v>159</v>
      </c>
      <c r="AU174" s="199" t="s">
        <v>85</v>
      </c>
      <c r="AY174" s="17" t="s">
        <v>157</v>
      </c>
      <c r="BE174" s="200">
        <f t="shared" si="14"/>
        <v>0</v>
      </c>
      <c r="BF174" s="200">
        <f t="shared" si="15"/>
        <v>0</v>
      </c>
      <c r="BG174" s="200">
        <f t="shared" si="16"/>
        <v>0</v>
      </c>
      <c r="BH174" s="200">
        <f t="shared" si="17"/>
        <v>0</v>
      </c>
      <c r="BI174" s="200">
        <f t="shared" si="18"/>
        <v>0</v>
      </c>
      <c r="BJ174" s="17" t="s">
        <v>85</v>
      </c>
      <c r="BK174" s="200">
        <f t="shared" si="19"/>
        <v>0</v>
      </c>
      <c r="BL174" s="17" t="s">
        <v>252</v>
      </c>
      <c r="BM174" s="199" t="s">
        <v>1602</v>
      </c>
    </row>
    <row r="175" spans="1:65" s="2" customFormat="1" ht="24.2" customHeight="1">
      <c r="A175" s="34"/>
      <c r="B175" s="35"/>
      <c r="C175" s="187" t="s">
        <v>320</v>
      </c>
      <c r="D175" s="187" t="s">
        <v>159</v>
      </c>
      <c r="E175" s="188" t="s">
        <v>1603</v>
      </c>
      <c r="F175" s="189" t="s">
        <v>1604</v>
      </c>
      <c r="G175" s="190" t="s">
        <v>162</v>
      </c>
      <c r="H175" s="191">
        <v>50</v>
      </c>
      <c r="I175" s="192"/>
      <c r="J175" s="193">
        <f t="shared" si="10"/>
        <v>0</v>
      </c>
      <c r="K175" s="194"/>
      <c r="L175" s="39"/>
      <c r="M175" s="195" t="s">
        <v>1</v>
      </c>
      <c r="N175" s="196" t="s">
        <v>42</v>
      </c>
      <c r="O175" s="71"/>
      <c r="P175" s="197">
        <f t="shared" si="11"/>
        <v>0</v>
      </c>
      <c r="Q175" s="197">
        <v>0</v>
      </c>
      <c r="R175" s="197">
        <f t="shared" si="12"/>
        <v>0</v>
      </c>
      <c r="S175" s="197">
        <v>0</v>
      </c>
      <c r="T175" s="198">
        <f t="shared" si="1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252</v>
      </c>
      <c r="AT175" s="199" t="s">
        <v>159</v>
      </c>
      <c r="AU175" s="199" t="s">
        <v>85</v>
      </c>
      <c r="AY175" s="17" t="s">
        <v>157</v>
      </c>
      <c r="BE175" s="200">
        <f t="shared" si="14"/>
        <v>0</v>
      </c>
      <c r="BF175" s="200">
        <f t="shared" si="15"/>
        <v>0</v>
      </c>
      <c r="BG175" s="200">
        <f t="shared" si="16"/>
        <v>0</v>
      </c>
      <c r="BH175" s="200">
        <f t="shared" si="17"/>
        <v>0</v>
      </c>
      <c r="BI175" s="200">
        <f t="shared" si="18"/>
        <v>0</v>
      </c>
      <c r="BJ175" s="17" t="s">
        <v>85</v>
      </c>
      <c r="BK175" s="200">
        <f t="shared" si="19"/>
        <v>0</v>
      </c>
      <c r="BL175" s="17" t="s">
        <v>252</v>
      </c>
      <c r="BM175" s="199" t="s">
        <v>1605</v>
      </c>
    </row>
    <row r="176" spans="1:65" s="2" customFormat="1" ht="16.5" customHeight="1">
      <c r="A176" s="34"/>
      <c r="B176" s="35"/>
      <c r="C176" s="187" t="s">
        <v>324</v>
      </c>
      <c r="D176" s="187" t="s">
        <v>159</v>
      </c>
      <c r="E176" s="188" t="s">
        <v>1606</v>
      </c>
      <c r="F176" s="189" t="s">
        <v>1607</v>
      </c>
      <c r="G176" s="190" t="s">
        <v>162</v>
      </c>
      <c r="H176" s="191">
        <v>30</v>
      </c>
      <c r="I176" s="192"/>
      <c r="J176" s="193">
        <f t="shared" si="10"/>
        <v>0</v>
      </c>
      <c r="K176" s="194"/>
      <c r="L176" s="39"/>
      <c r="M176" s="195" t="s">
        <v>1</v>
      </c>
      <c r="N176" s="196" t="s">
        <v>42</v>
      </c>
      <c r="O176" s="71"/>
      <c r="P176" s="197">
        <f t="shared" si="11"/>
        <v>0</v>
      </c>
      <c r="Q176" s="197">
        <v>0</v>
      </c>
      <c r="R176" s="197">
        <f t="shared" si="12"/>
        <v>0</v>
      </c>
      <c r="S176" s="197">
        <v>0</v>
      </c>
      <c r="T176" s="198">
        <f t="shared" si="1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252</v>
      </c>
      <c r="AT176" s="199" t="s">
        <v>159</v>
      </c>
      <c r="AU176" s="199" t="s">
        <v>85</v>
      </c>
      <c r="AY176" s="17" t="s">
        <v>157</v>
      </c>
      <c r="BE176" s="200">
        <f t="shared" si="14"/>
        <v>0</v>
      </c>
      <c r="BF176" s="200">
        <f t="shared" si="15"/>
        <v>0</v>
      </c>
      <c r="BG176" s="200">
        <f t="shared" si="16"/>
        <v>0</v>
      </c>
      <c r="BH176" s="200">
        <f t="shared" si="17"/>
        <v>0</v>
      </c>
      <c r="BI176" s="200">
        <f t="shared" si="18"/>
        <v>0</v>
      </c>
      <c r="BJ176" s="17" t="s">
        <v>85</v>
      </c>
      <c r="BK176" s="200">
        <f t="shared" si="19"/>
        <v>0</v>
      </c>
      <c r="BL176" s="17" t="s">
        <v>252</v>
      </c>
      <c r="BM176" s="199" t="s">
        <v>1608</v>
      </c>
    </row>
    <row r="177" spans="1:65" s="2" customFormat="1" ht="21.75" customHeight="1">
      <c r="A177" s="34"/>
      <c r="B177" s="35"/>
      <c r="C177" s="187" t="s">
        <v>328</v>
      </c>
      <c r="D177" s="187" t="s">
        <v>159</v>
      </c>
      <c r="E177" s="188" t="s">
        <v>1609</v>
      </c>
      <c r="F177" s="189" t="s">
        <v>1610</v>
      </c>
      <c r="G177" s="190" t="s">
        <v>162</v>
      </c>
      <c r="H177" s="191">
        <v>20</v>
      </c>
      <c r="I177" s="192"/>
      <c r="J177" s="193">
        <f t="shared" si="10"/>
        <v>0</v>
      </c>
      <c r="K177" s="194"/>
      <c r="L177" s="39"/>
      <c r="M177" s="195" t="s">
        <v>1</v>
      </c>
      <c r="N177" s="196" t="s">
        <v>42</v>
      </c>
      <c r="O177" s="71"/>
      <c r="P177" s="197">
        <f t="shared" si="11"/>
        <v>0</v>
      </c>
      <c r="Q177" s="197">
        <v>0</v>
      </c>
      <c r="R177" s="197">
        <f t="shared" si="12"/>
        <v>0</v>
      </c>
      <c r="S177" s="197">
        <v>0</v>
      </c>
      <c r="T177" s="198">
        <f t="shared" si="1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252</v>
      </c>
      <c r="AT177" s="199" t="s">
        <v>159</v>
      </c>
      <c r="AU177" s="199" t="s">
        <v>85</v>
      </c>
      <c r="AY177" s="17" t="s">
        <v>157</v>
      </c>
      <c r="BE177" s="200">
        <f t="shared" si="14"/>
        <v>0</v>
      </c>
      <c r="BF177" s="200">
        <f t="shared" si="15"/>
        <v>0</v>
      </c>
      <c r="BG177" s="200">
        <f t="shared" si="16"/>
        <v>0</v>
      </c>
      <c r="BH177" s="200">
        <f t="shared" si="17"/>
        <v>0</v>
      </c>
      <c r="BI177" s="200">
        <f t="shared" si="18"/>
        <v>0</v>
      </c>
      <c r="BJ177" s="17" t="s">
        <v>85</v>
      </c>
      <c r="BK177" s="200">
        <f t="shared" si="19"/>
        <v>0</v>
      </c>
      <c r="BL177" s="17" t="s">
        <v>252</v>
      </c>
      <c r="BM177" s="199" t="s">
        <v>1611</v>
      </c>
    </row>
    <row r="178" spans="1:65" s="2" customFormat="1" ht="24.2" customHeight="1">
      <c r="A178" s="34"/>
      <c r="B178" s="35"/>
      <c r="C178" s="187" t="s">
        <v>333</v>
      </c>
      <c r="D178" s="187" t="s">
        <v>159</v>
      </c>
      <c r="E178" s="188" t="s">
        <v>1612</v>
      </c>
      <c r="F178" s="189" t="s">
        <v>1613</v>
      </c>
      <c r="G178" s="190" t="s">
        <v>162</v>
      </c>
      <c r="H178" s="191">
        <v>4</v>
      </c>
      <c r="I178" s="192"/>
      <c r="J178" s="193">
        <f t="shared" si="10"/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si="11"/>
        <v>0</v>
      </c>
      <c r="Q178" s="197">
        <v>0</v>
      </c>
      <c r="R178" s="197">
        <f t="shared" si="12"/>
        <v>0</v>
      </c>
      <c r="S178" s="197">
        <v>0</v>
      </c>
      <c r="T178" s="198">
        <f t="shared" si="1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252</v>
      </c>
      <c r="AT178" s="199" t="s">
        <v>159</v>
      </c>
      <c r="AU178" s="199" t="s">
        <v>85</v>
      </c>
      <c r="AY178" s="17" t="s">
        <v>157</v>
      </c>
      <c r="BE178" s="200">
        <f t="shared" si="14"/>
        <v>0</v>
      </c>
      <c r="BF178" s="200">
        <f t="shared" si="15"/>
        <v>0</v>
      </c>
      <c r="BG178" s="200">
        <f t="shared" si="16"/>
        <v>0</v>
      </c>
      <c r="BH178" s="200">
        <f t="shared" si="17"/>
        <v>0</v>
      </c>
      <c r="BI178" s="200">
        <f t="shared" si="18"/>
        <v>0</v>
      </c>
      <c r="BJ178" s="17" t="s">
        <v>85</v>
      </c>
      <c r="BK178" s="200">
        <f t="shared" si="19"/>
        <v>0</v>
      </c>
      <c r="BL178" s="17" t="s">
        <v>252</v>
      </c>
      <c r="BM178" s="199" t="s">
        <v>1614</v>
      </c>
    </row>
    <row r="179" spans="1:65" s="2" customFormat="1" ht="24.2" customHeight="1">
      <c r="A179" s="34"/>
      <c r="B179" s="35"/>
      <c r="C179" s="187" t="s">
        <v>338</v>
      </c>
      <c r="D179" s="187" t="s">
        <v>159</v>
      </c>
      <c r="E179" s="188" t="s">
        <v>1615</v>
      </c>
      <c r="F179" s="189" t="s">
        <v>1616</v>
      </c>
      <c r="G179" s="190" t="s">
        <v>162</v>
      </c>
      <c r="H179" s="191">
        <v>7</v>
      </c>
      <c r="I179" s="192"/>
      <c r="J179" s="193">
        <f t="shared" si="1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11"/>
        <v>0</v>
      </c>
      <c r="Q179" s="197">
        <v>0</v>
      </c>
      <c r="R179" s="197">
        <f t="shared" si="12"/>
        <v>0</v>
      </c>
      <c r="S179" s="197">
        <v>0</v>
      </c>
      <c r="T179" s="198">
        <f t="shared" si="1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252</v>
      </c>
      <c r="AT179" s="199" t="s">
        <v>159</v>
      </c>
      <c r="AU179" s="199" t="s">
        <v>85</v>
      </c>
      <c r="AY179" s="17" t="s">
        <v>157</v>
      </c>
      <c r="BE179" s="200">
        <f t="shared" si="14"/>
        <v>0</v>
      </c>
      <c r="BF179" s="200">
        <f t="shared" si="15"/>
        <v>0</v>
      </c>
      <c r="BG179" s="200">
        <f t="shared" si="16"/>
        <v>0</v>
      </c>
      <c r="BH179" s="200">
        <f t="shared" si="17"/>
        <v>0</v>
      </c>
      <c r="BI179" s="200">
        <f t="shared" si="18"/>
        <v>0</v>
      </c>
      <c r="BJ179" s="17" t="s">
        <v>85</v>
      </c>
      <c r="BK179" s="200">
        <f t="shared" si="19"/>
        <v>0</v>
      </c>
      <c r="BL179" s="17" t="s">
        <v>252</v>
      </c>
      <c r="BM179" s="199" t="s">
        <v>1617</v>
      </c>
    </row>
    <row r="180" spans="1:65" s="2" customFormat="1" ht="16.5" customHeight="1">
      <c r="A180" s="34"/>
      <c r="B180" s="35"/>
      <c r="C180" s="187" t="s">
        <v>356</v>
      </c>
      <c r="D180" s="187" t="s">
        <v>159</v>
      </c>
      <c r="E180" s="188" t="s">
        <v>1618</v>
      </c>
      <c r="F180" s="189" t="s">
        <v>1619</v>
      </c>
      <c r="G180" s="190" t="s">
        <v>162</v>
      </c>
      <c r="H180" s="191">
        <v>3</v>
      </c>
      <c r="I180" s="192"/>
      <c r="J180" s="193">
        <f t="shared" si="1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11"/>
        <v>0</v>
      </c>
      <c r="Q180" s="197">
        <v>0</v>
      </c>
      <c r="R180" s="197">
        <f t="shared" si="12"/>
        <v>0</v>
      </c>
      <c r="S180" s="197">
        <v>0</v>
      </c>
      <c r="T180" s="198">
        <f t="shared" si="1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252</v>
      </c>
      <c r="AT180" s="199" t="s">
        <v>159</v>
      </c>
      <c r="AU180" s="199" t="s">
        <v>85</v>
      </c>
      <c r="AY180" s="17" t="s">
        <v>157</v>
      </c>
      <c r="BE180" s="200">
        <f t="shared" si="14"/>
        <v>0</v>
      </c>
      <c r="BF180" s="200">
        <f t="shared" si="15"/>
        <v>0</v>
      </c>
      <c r="BG180" s="200">
        <f t="shared" si="16"/>
        <v>0</v>
      </c>
      <c r="BH180" s="200">
        <f t="shared" si="17"/>
        <v>0</v>
      </c>
      <c r="BI180" s="200">
        <f t="shared" si="18"/>
        <v>0</v>
      </c>
      <c r="BJ180" s="17" t="s">
        <v>85</v>
      </c>
      <c r="BK180" s="200">
        <f t="shared" si="19"/>
        <v>0</v>
      </c>
      <c r="BL180" s="17" t="s">
        <v>252</v>
      </c>
      <c r="BM180" s="199" t="s">
        <v>1620</v>
      </c>
    </row>
    <row r="181" spans="1:65" s="2" customFormat="1" ht="21.75" customHeight="1">
      <c r="A181" s="34"/>
      <c r="B181" s="35"/>
      <c r="C181" s="187" t="s">
        <v>361</v>
      </c>
      <c r="D181" s="187" t="s">
        <v>159</v>
      </c>
      <c r="E181" s="188" t="s">
        <v>1621</v>
      </c>
      <c r="F181" s="189" t="s">
        <v>1622</v>
      </c>
      <c r="G181" s="190" t="s">
        <v>487</v>
      </c>
      <c r="H181" s="191">
        <v>460</v>
      </c>
      <c r="I181" s="192"/>
      <c r="J181" s="193">
        <f t="shared" si="10"/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si="11"/>
        <v>0</v>
      </c>
      <c r="Q181" s="197">
        <v>0</v>
      </c>
      <c r="R181" s="197">
        <f t="shared" si="12"/>
        <v>0</v>
      </c>
      <c r="S181" s="197">
        <v>0</v>
      </c>
      <c r="T181" s="198">
        <f t="shared" si="1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252</v>
      </c>
      <c r="AT181" s="199" t="s">
        <v>159</v>
      </c>
      <c r="AU181" s="199" t="s">
        <v>85</v>
      </c>
      <c r="AY181" s="17" t="s">
        <v>157</v>
      </c>
      <c r="BE181" s="200">
        <f t="shared" si="14"/>
        <v>0</v>
      </c>
      <c r="BF181" s="200">
        <f t="shared" si="15"/>
        <v>0</v>
      </c>
      <c r="BG181" s="200">
        <f t="shared" si="16"/>
        <v>0</v>
      </c>
      <c r="BH181" s="200">
        <f t="shared" si="17"/>
        <v>0</v>
      </c>
      <c r="BI181" s="200">
        <f t="shared" si="18"/>
        <v>0</v>
      </c>
      <c r="BJ181" s="17" t="s">
        <v>85</v>
      </c>
      <c r="BK181" s="200">
        <f t="shared" si="19"/>
        <v>0</v>
      </c>
      <c r="BL181" s="17" t="s">
        <v>252</v>
      </c>
      <c r="BM181" s="199" t="s">
        <v>1623</v>
      </c>
    </row>
    <row r="182" spans="1:65" s="2" customFormat="1" ht="24.2" customHeight="1">
      <c r="A182" s="34"/>
      <c r="B182" s="35"/>
      <c r="C182" s="234" t="s">
        <v>377</v>
      </c>
      <c r="D182" s="234" t="s">
        <v>334</v>
      </c>
      <c r="E182" s="235" t="s">
        <v>1624</v>
      </c>
      <c r="F182" s="236" t="s">
        <v>1625</v>
      </c>
      <c r="G182" s="237" t="s">
        <v>162</v>
      </c>
      <c r="H182" s="238">
        <v>2</v>
      </c>
      <c r="I182" s="239"/>
      <c r="J182" s="240">
        <f t="shared" si="10"/>
        <v>0</v>
      </c>
      <c r="K182" s="241"/>
      <c r="L182" s="242"/>
      <c r="M182" s="243" t="s">
        <v>1</v>
      </c>
      <c r="N182" s="244" t="s">
        <v>42</v>
      </c>
      <c r="O182" s="71"/>
      <c r="P182" s="197">
        <f t="shared" si="11"/>
        <v>0</v>
      </c>
      <c r="Q182" s="197">
        <v>0</v>
      </c>
      <c r="R182" s="197">
        <f t="shared" si="12"/>
        <v>0</v>
      </c>
      <c r="S182" s="197">
        <v>0</v>
      </c>
      <c r="T182" s="198">
        <f t="shared" si="1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328</v>
      </c>
      <c r="AT182" s="199" t="s">
        <v>334</v>
      </c>
      <c r="AU182" s="199" t="s">
        <v>85</v>
      </c>
      <c r="AY182" s="17" t="s">
        <v>157</v>
      </c>
      <c r="BE182" s="200">
        <f t="shared" si="14"/>
        <v>0</v>
      </c>
      <c r="BF182" s="200">
        <f t="shared" si="15"/>
        <v>0</v>
      </c>
      <c r="BG182" s="200">
        <f t="shared" si="16"/>
        <v>0</v>
      </c>
      <c r="BH182" s="200">
        <f t="shared" si="17"/>
        <v>0</v>
      </c>
      <c r="BI182" s="200">
        <f t="shared" si="18"/>
        <v>0</v>
      </c>
      <c r="BJ182" s="17" t="s">
        <v>85</v>
      </c>
      <c r="BK182" s="200">
        <f t="shared" si="19"/>
        <v>0</v>
      </c>
      <c r="BL182" s="17" t="s">
        <v>252</v>
      </c>
      <c r="BM182" s="199" t="s">
        <v>1626</v>
      </c>
    </row>
    <row r="183" spans="1:65" s="2" customFormat="1" ht="55.5" customHeight="1">
      <c r="A183" s="34"/>
      <c r="B183" s="35"/>
      <c r="C183" s="234" t="s">
        <v>382</v>
      </c>
      <c r="D183" s="234" t="s">
        <v>334</v>
      </c>
      <c r="E183" s="235" t="s">
        <v>1627</v>
      </c>
      <c r="F183" s="236" t="s">
        <v>1628</v>
      </c>
      <c r="G183" s="237" t="s">
        <v>162</v>
      </c>
      <c r="H183" s="238">
        <v>9</v>
      </c>
      <c r="I183" s="239"/>
      <c r="J183" s="240">
        <f t="shared" si="10"/>
        <v>0</v>
      </c>
      <c r="K183" s="241"/>
      <c r="L183" s="242"/>
      <c r="M183" s="243" t="s">
        <v>1</v>
      </c>
      <c r="N183" s="244" t="s">
        <v>42</v>
      </c>
      <c r="O183" s="71"/>
      <c r="P183" s="197">
        <f t="shared" si="11"/>
        <v>0</v>
      </c>
      <c r="Q183" s="197">
        <v>0</v>
      </c>
      <c r="R183" s="197">
        <f t="shared" si="12"/>
        <v>0</v>
      </c>
      <c r="S183" s="197">
        <v>0</v>
      </c>
      <c r="T183" s="198">
        <f t="shared" si="1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328</v>
      </c>
      <c r="AT183" s="199" t="s">
        <v>334</v>
      </c>
      <c r="AU183" s="199" t="s">
        <v>85</v>
      </c>
      <c r="AY183" s="17" t="s">
        <v>157</v>
      </c>
      <c r="BE183" s="200">
        <f t="shared" si="14"/>
        <v>0</v>
      </c>
      <c r="BF183" s="200">
        <f t="shared" si="15"/>
        <v>0</v>
      </c>
      <c r="BG183" s="200">
        <f t="shared" si="16"/>
        <v>0</v>
      </c>
      <c r="BH183" s="200">
        <f t="shared" si="17"/>
        <v>0</v>
      </c>
      <c r="BI183" s="200">
        <f t="shared" si="18"/>
        <v>0</v>
      </c>
      <c r="BJ183" s="17" t="s">
        <v>85</v>
      </c>
      <c r="BK183" s="200">
        <f t="shared" si="19"/>
        <v>0</v>
      </c>
      <c r="BL183" s="17" t="s">
        <v>252</v>
      </c>
      <c r="BM183" s="199" t="s">
        <v>1629</v>
      </c>
    </row>
    <row r="184" spans="1:65" s="2" customFormat="1" ht="37.799999999999997" customHeight="1">
      <c r="A184" s="34"/>
      <c r="B184" s="35"/>
      <c r="C184" s="234" t="s">
        <v>389</v>
      </c>
      <c r="D184" s="234" t="s">
        <v>334</v>
      </c>
      <c r="E184" s="235" t="s">
        <v>1630</v>
      </c>
      <c r="F184" s="236" t="s">
        <v>1631</v>
      </c>
      <c r="G184" s="237" t="s">
        <v>162</v>
      </c>
      <c r="H184" s="238">
        <v>4</v>
      </c>
      <c r="I184" s="239"/>
      <c r="J184" s="240">
        <f t="shared" si="10"/>
        <v>0</v>
      </c>
      <c r="K184" s="241"/>
      <c r="L184" s="242"/>
      <c r="M184" s="243" t="s">
        <v>1</v>
      </c>
      <c r="N184" s="244" t="s">
        <v>42</v>
      </c>
      <c r="O184" s="71"/>
      <c r="P184" s="197">
        <f t="shared" si="11"/>
        <v>0</v>
      </c>
      <c r="Q184" s="197">
        <v>0</v>
      </c>
      <c r="R184" s="197">
        <f t="shared" si="12"/>
        <v>0</v>
      </c>
      <c r="S184" s="197">
        <v>0</v>
      </c>
      <c r="T184" s="198">
        <f t="shared" si="1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328</v>
      </c>
      <c r="AT184" s="199" t="s">
        <v>334</v>
      </c>
      <c r="AU184" s="199" t="s">
        <v>85</v>
      </c>
      <c r="AY184" s="17" t="s">
        <v>157</v>
      </c>
      <c r="BE184" s="200">
        <f t="shared" si="14"/>
        <v>0</v>
      </c>
      <c r="BF184" s="200">
        <f t="shared" si="15"/>
        <v>0</v>
      </c>
      <c r="BG184" s="200">
        <f t="shared" si="16"/>
        <v>0</v>
      </c>
      <c r="BH184" s="200">
        <f t="shared" si="17"/>
        <v>0</v>
      </c>
      <c r="BI184" s="200">
        <f t="shared" si="18"/>
        <v>0</v>
      </c>
      <c r="BJ184" s="17" t="s">
        <v>85</v>
      </c>
      <c r="BK184" s="200">
        <f t="shared" si="19"/>
        <v>0</v>
      </c>
      <c r="BL184" s="17" t="s">
        <v>252</v>
      </c>
      <c r="BM184" s="199" t="s">
        <v>1632</v>
      </c>
    </row>
    <row r="185" spans="1:65" s="2" customFormat="1" ht="16.5" customHeight="1">
      <c r="A185" s="34"/>
      <c r="B185" s="35"/>
      <c r="C185" s="234" t="s">
        <v>397</v>
      </c>
      <c r="D185" s="234" t="s">
        <v>334</v>
      </c>
      <c r="E185" s="235" t="s">
        <v>1633</v>
      </c>
      <c r="F185" s="236" t="s">
        <v>1634</v>
      </c>
      <c r="G185" s="237" t="s">
        <v>162</v>
      </c>
      <c r="H185" s="238">
        <v>30</v>
      </c>
      <c r="I185" s="239"/>
      <c r="J185" s="240">
        <f t="shared" si="10"/>
        <v>0</v>
      </c>
      <c r="K185" s="241"/>
      <c r="L185" s="242"/>
      <c r="M185" s="243" t="s">
        <v>1</v>
      </c>
      <c r="N185" s="244" t="s">
        <v>42</v>
      </c>
      <c r="O185" s="71"/>
      <c r="P185" s="197">
        <f t="shared" si="11"/>
        <v>0</v>
      </c>
      <c r="Q185" s="197">
        <v>0</v>
      </c>
      <c r="R185" s="197">
        <f t="shared" si="12"/>
        <v>0</v>
      </c>
      <c r="S185" s="197">
        <v>0</v>
      </c>
      <c r="T185" s="198">
        <f t="shared" si="1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328</v>
      </c>
      <c r="AT185" s="199" t="s">
        <v>334</v>
      </c>
      <c r="AU185" s="199" t="s">
        <v>85</v>
      </c>
      <c r="AY185" s="17" t="s">
        <v>157</v>
      </c>
      <c r="BE185" s="200">
        <f t="shared" si="14"/>
        <v>0</v>
      </c>
      <c r="BF185" s="200">
        <f t="shared" si="15"/>
        <v>0</v>
      </c>
      <c r="BG185" s="200">
        <f t="shared" si="16"/>
        <v>0</v>
      </c>
      <c r="BH185" s="200">
        <f t="shared" si="17"/>
        <v>0</v>
      </c>
      <c r="BI185" s="200">
        <f t="shared" si="18"/>
        <v>0</v>
      </c>
      <c r="BJ185" s="17" t="s">
        <v>85</v>
      </c>
      <c r="BK185" s="200">
        <f t="shared" si="19"/>
        <v>0</v>
      </c>
      <c r="BL185" s="17" t="s">
        <v>252</v>
      </c>
      <c r="BM185" s="199" t="s">
        <v>1635</v>
      </c>
    </row>
    <row r="186" spans="1:65" s="2" customFormat="1" ht="16.5" customHeight="1">
      <c r="A186" s="34"/>
      <c r="B186" s="35"/>
      <c r="C186" s="234" t="s">
        <v>403</v>
      </c>
      <c r="D186" s="234" t="s">
        <v>334</v>
      </c>
      <c r="E186" s="235" t="s">
        <v>1636</v>
      </c>
      <c r="F186" s="236" t="s">
        <v>1637</v>
      </c>
      <c r="G186" s="237" t="s">
        <v>162</v>
      </c>
      <c r="H186" s="238">
        <v>6</v>
      </c>
      <c r="I186" s="239"/>
      <c r="J186" s="240">
        <f t="shared" si="10"/>
        <v>0</v>
      </c>
      <c r="K186" s="241"/>
      <c r="L186" s="242"/>
      <c r="M186" s="243" t="s">
        <v>1</v>
      </c>
      <c r="N186" s="244" t="s">
        <v>42</v>
      </c>
      <c r="O186" s="71"/>
      <c r="P186" s="197">
        <f t="shared" si="11"/>
        <v>0</v>
      </c>
      <c r="Q186" s="197">
        <v>0</v>
      </c>
      <c r="R186" s="197">
        <f t="shared" si="12"/>
        <v>0</v>
      </c>
      <c r="S186" s="197">
        <v>0</v>
      </c>
      <c r="T186" s="198">
        <f t="shared" si="13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328</v>
      </c>
      <c r="AT186" s="199" t="s">
        <v>334</v>
      </c>
      <c r="AU186" s="199" t="s">
        <v>85</v>
      </c>
      <c r="AY186" s="17" t="s">
        <v>157</v>
      </c>
      <c r="BE186" s="200">
        <f t="shared" si="14"/>
        <v>0</v>
      </c>
      <c r="BF186" s="200">
        <f t="shared" si="15"/>
        <v>0</v>
      </c>
      <c r="BG186" s="200">
        <f t="shared" si="16"/>
        <v>0</v>
      </c>
      <c r="BH186" s="200">
        <f t="shared" si="17"/>
        <v>0</v>
      </c>
      <c r="BI186" s="200">
        <f t="shared" si="18"/>
        <v>0</v>
      </c>
      <c r="BJ186" s="17" t="s">
        <v>85</v>
      </c>
      <c r="BK186" s="200">
        <f t="shared" si="19"/>
        <v>0</v>
      </c>
      <c r="BL186" s="17" t="s">
        <v>252</v>
      </c>
      <c r="BM186" s="199" t="s">
        <v>1638</v>
      </c>
    </row>
    <row r="187" spans="1:65" s="12" customFormat="1" ht="25.9" customHeight="1">
      <c r="B187" s="171"/>
      <c r="C187" s="172"/>
      <c r="D187" s="173" t="s">
        <v>76</v>
      </c>
      <c r="E187" s="174" t="s">
        <v>1639</v>
      </c>
      <c r="F187" s="174" t="s">
        <v>1640</v>
      </c>
      <c r="G187" s="172"/>
      <c r="H187" s="172"/>
      <c r="I187" s="175"/>
      <c r="J187" s="176">
        <f>BK187</f>
        <v>0</v>
      </c>
      <c r="K187" s="172"/>
      <c r="L187" s="177"/>
      <c r="M187" s="178"/>
      <c r="N187" s="179"/>
      <c r="O187" s="179"/>
      <c r="P187" s="180">
        <f>SUM(P188:P229)</f>
        <v>0</v>
      </c>
      <c r="Q187" s="179"/>
      <c r="R187" s="180">
        <f>SUM(R188:R229)</f>
        <v>0.11130000000000001</v>
      </c>
      <c r="S187" s="179"/>
      <c r="T187" s="181">
        <f>SUM(T188:T229)</f>
        <v>0</v>
      </c>
      <c r="AR187" s="182" t="s">
        <v>87</v>
      </c>
      <c r="AT187" s="183" t="s">
        <v>76</v>
      </c>
      <c r="AU187" s="183" t="s">
        <v>77</v>
      </c>
      <c r="AY187" s="182" t="s">
        <v>157</v>
      </c>
      <c r="BK187" s="184">
        <f>SUM(BK188:BK229)</f>
        <v>0</v>
      </c>
    </row>
    <row r="188" spans="1:65" s="2" customFormat="1" ht="24.2" customHeight="1">
      <c r="A188" s="34"/>
      <c r="B188" s="35"/>
      <c r="C188" s="187" t="s">
        <v>409</v>
      </c>
      <c r="D188" s="187" t="s">
        <v>159</v>
      </c>
      <c r="E188" s="188" t="s">
        <v>1641</v>
      </c>
      <c r="F188" s="189" t="s">
        <v>1642</v>
      </c>
      <c r="G188" s="190" t="s">
        <v>487</v>
      </c>
      <c r="H188" s="191">
        <v>24</v>
      </c>
      <c r="I188" s="192"/>
      <c r="J188" s="193">
        <f t="shared" ref="J188:J229" si="20">ROUND(I188*H188,2)</f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ref="P188:P229" si="21">O188*H188</f>
        <v>0</v>
      </c>
      <c r="Q188" s="197">
        <v>0</v>
      </c>
      <c r="R188" s="197">
        <f t="shared" ref="R188:R229" si="22">Q188*H188</f>
        <v>0</v>
      </c>
      <c r="S188" s="197">
        <v>0</v>
      </c>
      <c r="T188" s="198">
        <f t="shared" ref="T188:T229" si="23"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252</v>
      </c>
      <c r="AT188" s="199" t="s">
        <v>159</v>
      </c>
      <c r="AU188" s="199" t="s">
        <v>85</v>
      </c>
      <c r="AY188" s="17" t="s">
        <v>157</v>
      </c>
      <c r="BE188" s="200">
        <f t="shared" ref="BE188:BE229" si="24">IF(N188="základní",J188,0)</f>
        <v>0</v>
      </c>
      <c r="BF188" s="200">
        <f t="shared" ref="BF188:BF229" si="25">IF(N188="snížená",J188,0)</f>
        <v>0</v>
      </c>
      <c r="BG188" s="200">
        <f t="shared" ref="BG188:BG229" si="26">IF(N188="zákl. přenesená",J188,0)</f>
        <v>0</v>
      </c>
      <c r="BH188" s="200">
        <f t="shared" ref="BH188:BH229" si="27">IF(N188="sníž. přenesená",J188,0)</f>
        <v>0</v>
      </c>
      <c r="BI188" s="200">
        <f t="shared" ref="BI188:BI229" si="28">IF(N188="nulová",J188,0)</f>
        <v>0</v>
      </c>
      <c r="BJ188" s="17" t="s">
        <v>85</v>
      </c>
      <c r="BK188" s="200">
        <f t="shared" ref="BK188:BK229" si="29">ROUND(I188*H188,2)</f>
        <v>0</v>
      </c>
      <c r="BL188" s="17" t="s">
        <v>252</v>
      </c>
      <c r="BM188" s="199" t="s">
        <v>1643</v>
      </c>
    </row>
    <row r="189" spans="1:65" s="2" customFormat="1" ht="24.2" customHeight="1">
      <c r="A189" s="34"/>
      <c r="B189" s="35"/>
      <c r="C189" s="187" t="s">
        <v>414</v>
      </c>
      <c r="D189" s="187" t="s">
        <v>159</v>
      </c>
      <c r="E189" s="188" t="s">
        <v>1644</v>
      </c>
      <c r="F189" s="189" t="s">
        <v>1645</v>
      </c>
      <c r="G189" s="190" t="s">
        <v>487</v>
      </c>
      <c r="H189" s="191">
        <v>42</v>
      </c>
      <c r="I189" s="192"/>
      <c r="J189" s="193">
        <f t="shared" si="2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21"/>
        <v>0</v>
      </c>
      <c r="Q189" s="197">
        <v>0</v>
      </c>
      <c r="R189" s="197">
        <f t="shared" si="22"/>
        <v>0</v>
      </c>
      <c r="S189" s="197">
        <v>0</v>
      </c>
      <c r="T189" s="198">
        <f t="shared" si="2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252</v>
      </c>
      <c r="AT189" s="199" t="s">
        <v>159</v>
      </c>
      <c r="AU189" s="199" t="s">
        <v>85</v>
      </c>
      <c r="AY189" s="17" t="s">
        <v>157</v>
      </c>
      <c r="BE189" s="200">
        <f t="shared" si="24"/>
        <v>0</v>
      </c>
      <c r="BF189" s="200">
        <f t="shared" si="25"/>
        <v>0</v>
      </c>
      <c r="BG189" s="200">
        <f t="shared" si="26"/>
        <v>0</v>
      </c>
      <c r="BH189" s="200">
        <f t="shared" si="27"/>
        <v>0</v>
      </c>
      <c r="BI189" s="200">
        <f t="shared" si="28"/>
        <v>0</v>
      </c>
      <c r="BJ189" s="17" t="s">
        <v>85</v>
      </c>
      <c r="BK189" s="200">
        <f t="shared" si="29"/>
        <v>0</v>
      </c>
      <c r="BL189" s="17" t="s">
        <v>252</v>
      </c>
      <c r="BM189" s="199" t="s">
        <v>1646</v>
      </c>
    </row>
    <row r="190" spans="1:65" s="2" customFormat="1" ht="24.2" customHeight="1">
      <c r="A190" s="34"/>
      <c r="B190" s="35"/>
      <c r="C190" s="187" t="s">
        <v>424</v>
      </c>
      <c r="D190" s="187" t="s">
        <v>159</v>
      </c>
      <c r="E190" s="188" t="s">
        <v>1647</v>
      </c>
      <c r="F190" s="189" t="s">
        <v>1648</v>
      </c>
      <c r="G190" s="190" t="s">
        <v>162</v>
      </c>
      <c r="H190" s="191">
        <v>2</v>
      </c>
      <c r="I190" s="192"/>
      <c r="J190" s="193">
        <f t="shared" si="2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21"/>
        <v>0</v>
      </c>
      <c r="Q190" s="197">
        <v>0</v>
      </c>
      <c r="R190" s="197">
        <f t="shared" si="22"/>
        <v>0</v>
      </c>
      <c r="S190" s="197">
        <v>0</v>
      </c>
      <c r="T190" s="198">
        <f t="shared" si="2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252</v>
      </c>
      <c r="AT190" s="199" t="s">
        <v>159</v>
      </c>
      <c r="AU190" s="199" t="s">
        <v>85</v>
      </c>
      <c r="AY190" s="17" t="s">
        <v>157</v>
      </c>
      <c r="BE190" s="200">
        <f t="shared" si="24"/>
        <v>0</v>
      </c>
      <c r="BF190" s="200">
        <f t="shared" si="25"/>
        <v>0</v>
      </c>
      <c r="BG190" s="200">
        <f t="shared" si="26"/>
        <v>0</v>
      </c>
      <c r="BH190" s="200">
        <f t="shared" si="27"/>
        <v>0</v>
      </c>
      <c r="BI190" s="200">
        <f t="shared" si="28"/>
        <v>0</v>
      </c>
      <c r="BJ190" s="17" t="s">
        <v>85</v>
      </c>
      <c r="BK190" s="200">
        <f t="shared" si="29"/>
        <v>0</v>
      </c>
      <c r="BL190" s="17" t="s">
        <v>252</v>
      </c>
      <c r="BM190" s="199" t="s">
        <v>1649</v>
      </c>
    </row>
    <row r="191" spans="1:65" s="2" customFormat="1" ht="37.799999999999997" customHeight="1">
      <c r="A191" s="34"/>
      <c r="B191" s="35"/>
      <c r="C191" s="187" t="s">
        <v>430</v>
      </c>
      <c r="D191" s="187" t="s">
        <v>159</v>
      </c>
      <c r="E191" s="188" t="s">
        <v>1650</v>
      </c>
      <c r="F191" s="189" t="s">
        <v>1651</v>
      </c>
      <c r="G191" s="190" t="s">
        <v>487</v>
      </c>
      <c r="H191" s="191">
        <v>70</v>
      </c>
      <c r="I191" s="192"/>
      <c r="J191" s="193">
        <f t="shared" si="2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21"/>
        <v>0</v>
      </c>
      <c r="Q191" s="197">
        <v>1.5900000000000001E-3</v>
      </c>
      <c r="R191" s="197">
        <f t="shared" si="22"/>
        <v>0.11130000000000001</v>
      </c>
      <c r="S191" s="197">
        <v>0</v>
      </c>
      <c r="T191" s="198">
        <f t="shared" si="2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252</v>
      </c>
      <c r="AT191" s="199" t="s">
        <v>159</v>
      </c>
      <c r="AU191" s="199" t="s">
        <v>85</v>
      </c>
      <c r="AY191" s="17" t="s">
        <v>157</v>
      </c>
      <c r="BE191" s="200">
        <f t="shared" si="24"/>
        <v>0</v>
      </c>
      <c r="BF191" s="200">
        <f t="shared" si="25"/>
        <v>0</v>
      </c>
      <c r="BG191" s="200">
        <f t="shared" si="26"/>
        <v>0</v>
      </c>
      <c r="BH191" s="200">
        <f t="shared" si="27"/>
        <v>0</v>
      </c>
      <c r="BI191" s="200">
        <f t="shared" si="28"/>
        <v>0</v>
      </c>
      <c r="BJ191" s="17" t="s">
        <v>85</v>
      </c>
      <c r="BK191" s="200">
        <f t="shared" si="29"/>
        <v>0</v>
      </c>
      <c r="BL191" s="17" t="s">
        <v>252</v>
      </c>
      <c r="BM191" s="199" t="s">
        <v>1652</v>
      </c>
    </row>
    <row r="192" spans="1:65" s="2" customFormat="1" ht="24.2" customHeight="1">
      <c r="A192" s="34"/>
      <c r="B192" s="35"/>
      <c r="C192" s="187" t="s">
        <v>437</v>
      </c>
      <c r="D192" s="187" t="s">
        <v>159</v>
      </c>
      <c r="E192" s="188" t="s">
        <v>1653</v>
      </c>
      <c r="F192" s="189" t="s">
        <v>1654</v>
      </c>
      <c r="G192" s="190" t="s">
        <v>487</v>
      </c>
      <c r="H192" s="191">
        <v>27</v>
      </c>
      <c r="I192" s="192"/>
      <c r="J192" s="193">
        <f t="shared" si="20"/>
        <v>0</v>
      </c>
      <c r="K192" s="194"/>
      <c r="L192" s="39"/>
      <c r="M192" s="195" t="s">
        <v>1</v>
      </c>
      <c r="N192" s="196" t="s">
        <v>42</v>
      </c>
      <c r="O192" s="71"/>
      <c r="P192" s="197">
        <f t="shared" si="21"/>
        <v>0</v>
      </c>
      <c r="Q192" s="197">
        <v>0</v>
      </c>
      <c r="R192" s="197">
        <f t="shared" si="22"/>
        <v>0</v>
      </c>
      <c r="S192" s="197">
        <v>0</v>
      </c>
      <c r="T192" s="198">
        <f t="shared" si="2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252</v>
      </c>
      <c r="AT192" s="199" t="s">
        <v>159</v>
      </c>
      <c r="AU192" s="199" t="s">
        <v>85</v>
      </c>
      <c r="AY192" s="17" t="s">
        <v>157</v>
      </c>
      <c r="BE192" s="200">
        <f t="shared" si="24"/>
        <v>0</v>
      </c>
      <c r="BF192" s="200">
        <f t="shared" si="25"/>
        <v>0</v>
      </c>
      <c r="BG192" s="200">
        <f t="shared" si="26"/>
        <v>0</v>
      </c>
      <c r="BH192" s="200">
        <f t="shared" si="27"/>
        <v>0</v>
      </c>
      <c r="BI192" s="200">
        <f t="shared" si="28"/>
        <v>0</v>
      </c>
      <c r="BJ192" s="17" t="s">
        <v>85</v>
      </c>
      <c r="BK192" s="200">
        <f t="shared" si="29"/>
        <v>0</v>
      </c>
      <c r="BL192" s="17" t="s">
        <v>252</v>
      </c>
      <c r="BM192" s="199" t="s">
        <v>1655</v>
      </c>
    </row>
    <row r="193" spans="1:65" s="2" customFormat="1" ht="24.2" customHeight="1">
      <c r="A193" s="34"/>
      <c r="B193" s="35"/>
      <c r="C193" s="187" t="s">
        <v>449</v>
      </c>
      <c r="D193" s="187" t="s">
        <v>159</v>
      </c>
      <c r="E193" s="188" t="s">
        <v>1656</v>
      </c>
      <c r="F193" s="189" t="s">
        <v>1657</v>
      </c>
      <c r="G193" s="190" t="s">
        <v>487</v>
      </c>
      <c r="H193" s="191">
        <v>34</v>
      </c>
      <c r="I193" s="192"/>
      <c r="J193" s="193">
        <f t="shared" si="20"/>
        <v>0</v>
      </c>
      <c r="K193" s="194"/>
      <c r="L193" s="39"/>
      <c r="M193" s="195" t="s">
        <v>1</v>
      </c>
      <c r="N193" s="196" t="s">
        <v>42</v>
      </c>
      <c r="O193" s="71"/>
      <c r="P193" s="197">
        <f t="shared" si="21"/>
        <v>0</v>
      </c>
      <c r="Q193" s="197">
        <v>0</v>
      </c>
      <c r="R193" s="197">
        <f t="shared" si="22"/>
        <v>0</v>
      </c>
      <c r="S193" s="197">
        <v>0</v>
      </c>
      <c r="T193" s="198">
        <f t="shared" si="23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252</v>
      </c>
      <c r="AT193" s="199" t="s">
        <v>159</v>
      </c>
      <c r="AU193" s="199" t="s">
        <v>85</v>
      </c>
      <c r="AY193" s="17" t="s">
        <v>157</v>
      </c>
      <c r="BE193" s="200">
        <f t="shared" si="24"/>
        <v>0</v>
      </c>
      <c r="BF193" s="200">
        <f t="shared" si="25"/>
        <v>0</v>
      </c>
      <c r="BG193" s="200">
        <f t="shared" si="26"/>
        <v>0</v>
      </c>
      <c r="BH193" s="200">
        <f t="shared" si="27"/>
        <v>0</v>
      </c>
      <c r="BI193" s="200">
        <f t="shared" si="28"/>
        <v>0</v>
      </c>
      <c r="BJ193" s="17" t="s">
        <v>85</v>
      </c>
      <c r="BK193" s="200">
        <f t="shared" si="29"/>
        <v>0</v>
      </c>
      <c r="BL193" s="17" t="s">
        <v>252</v>
      </c>
      <c r="BM193" s="199" t="s">
        <v>1658</v>
      </c>
    </row>
    <row r="194" spans="1:65" s="2" customFormat="1" ht="24.2" customHeight="1">
      <c r="A194" s="34"/>
      <c r="B194" s="35"/>
      <c r="C194" s="187" t="s">
        <v>457</v>
      </c>
      <c r="D194" s="187" t="s">
        <v>159</v>
      </c>
      <c r="E194" s="188" t="s">
        <v>1659</v>
      </c>
      <c r="F194" s="189" t="s">
        <v>1660</v>
      </c>
      <c r="G194" s="190" t="s">
        <v>487</v>
      </c>
      <c r="H194" s="191">
        <v>31</v>
      </c>
      <c r="I194" s="192"/>
      <c r="J194" s="193">
        <f t="shared" si="20"/>
        <v>0</v>
      </c>
      <c r="K194" s="194"/>
      <c r="L194" s="39"/>
      <c r="M194" s="195" t="s">
        <v>1</v>
      </c>
      <c r="N194" s="196" t="s">
        <v>42</v>
      </c>
      <c r="O194" s="71"/>
      <c r="P194" s="197">
        <f t="shared" si="21"/>
        <v>0</v>
      </c>
      <c r="Q194" s="197">
        <v>0</v>
      </c>
      <c r="R194" s="197">
        <f t="shared" si="22"/>
        <v>0</v>
      </c>
      <c r="S194" s="197">
        <v>0</v>
      </c>
      <c r="T194" s="198">
        <f t="shared" si="23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252</v>
      </c>
      <c r="AT194" s="199" t="s">
        <v>159</v>
      </c>
      <c r="AU194" s="199" t="s">
        <v>85</v>
      </c>
      <c r="AY194" s="17" t="s">
        <v>157</v>
      </c>
      <c r="BE194" s="200">
        <f t="shared" si="24"/>
        <v>0</v>
      </c>
      <c r="BF194" s="200">
        <f t="shared" si="25"/>
        <v>0</v>
      </c>
      <c r="BG194" s="200">
        <f t="shared" si="26"/>
        <v>0</v>
      </c>
      <c r="BH194" s="200">
        <f t="shared" si="27"/>
        <v>0</v>
      </c>
      <c r="BI194" s="200">
        <f t="shared" si="28"/>
        <v>0</v>
      </c>
      <c r="BJ194" s="17" t="s">
        <v>85</v>
      </c>
      <c r="BK194" s="200">
        <f t="shared" si="29"/>
        <v>0</v>
      </c>
      <c r="BL194" s="17" t="s">
        <v>252</v>
      </c>
      <c r="BM194" s="199" t="s">
        <v>1661</v>
      </c>
    </row>
    <row r="195" spans="1:65" s="2" customFormat="1" ht="24.2" customHeight="1">
      <c r="A195" s="34"/>
      <c r="B195" s="35"/>
      <c r="C195" s="187" t="s">
        <v>463</v>
      </c>
      <c r="D195" s="187" t="s">
        <v>159</v>
      </c>
      <c r="E195" s="188" t="s">
        <v>1662</v>
      </c>
      <c r="F195" s="189" t="s">
        <v>1663</v>
      </c>
      <c r="G195" s="190" t="s">
        <v>487</v>
      </c>
      <c r="H195" s="191">
        <v>24</v>
      </c>
      <c r="I195" s="192"/>
      <c r="J195" s="193">
        <f t="shared" si="20"/>
        <v>0</v>
      </c>
      <c r="K195" s="194"/>
      <c r="L195" s="39"/>
      <c r="M195" s="195" t="s">
        <v>1</v>
      </c>
      <c r="N195" s="196" t="s">
        <v>42</v>
      </c>
      <c r="O195" s="71"/>
      <c r="P195" s="197">
        <f t="shared" si="21"/>
        <v>0</v>
      </c>
      <c r="Q195" s="197">
        <v>0</v>
      </c>
      <c r="R195" s="197">
        <f t="shared" si="22"/>
        <v>0</v>
      </c>
      <c r="S195" s="197">
        <v>0</v>
      </c>
      <c r="T195" s="198">
        <f t="shared" si="23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252</v>
      </c>
      <c r="AT195" s="199" t="s">
        <v>159</v>
      </c>
      <c r="AU195" s="199" t="s">
        <v>85</v>
      </c>
      <c r="AY195" s="17" t="s">
        <v>157</v>
      </c>
      <c r="BE195" s="200">
        <f t="shared" si="24"/>
        <v>0</v>
      </c>
      <c r="BF195" s="200">
        <f t="shared" si="25"/>
        <v>0</v>
      </c>
      <c r="BG195" s="200">
        <f t="shared" si="26"/>
        <v>0</v>
      </c>
      <c r="BH195" s="200">
        <f t="shared" si="27"/>
        <v>0</v>
      </c>
      <c r="BI195" s="200">
        <f t="shared" si="28"/>
        <v>0</v>
      </c>
      <c r="BJ195" s="17" t="s">
        <v>85</v>
      </c>
      <c r="BK195" s="200">
        <f t="shared" si="29"/>
        <v>0</v>
      </c>
      <c r="BL195" s="17" t="s">
        <v>252</v>
      </c>
      <c r="BM195" s="199" t="s">
        <v>1664</v>
      </c>
    </row>
    <row r="196" spans="1:65" s="2" customFormat="1" ht="24.2" customHeight="1">
      <c r="A196" s="34"/>
      <c r="B196" s="35"/>
      <c r="C196" s="187" t="s">
        <v>467</v>
      </c>
      <c r="D196" s="187" t="s">
        <v>159</v>
      </c>
      <c r="E196" s="188" t="s">
        <v>1665</v>
      </c>
      <c r="F196" s="189" t="s">
        <v>1666</v>
      </c>
      <c r="G196" s="190" t="s">
        <v>487</v>
      </c>
      <c r="H196" s="191">
        <v>90</v>
      </c>
      <c r="I196" s="192"/>
      <c r="J196" s="193">
        <f t="shared" si="20"/>
        <v>0</v>
      </c>
      <c r="K196" s="194"/>
      <c r="L196" s="39"/>
      <c r="M196" s="195" t="s">
        <v>1</v>
      </c>
      <c r="N196" s="196" t="s">
        <v>42</v>
      </c>
      <c r="O196" s="71"/>
      <c r="P196" s="197">
        <f t="shared" si="21"/>
        <v>0</v>
      </c>
      <c r="Q196" s="197">
        <v>0</v>
      </c>
      <c r="R196" s="197">
        <f t="shared" si="22"/>
        <v>0</v>
      </c>
      <c r="S196" s="197">
        <v>0</v>
      </c>
      <c r="T196" s="198">
        <f t="shared" si="23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252</v>
      </c>
      <c r="AT196" s="199" t="s">
        <v>159</v>
      </c>
      <c r="AU196" s="199" t="s">
        <v>85</v>
      </c>
      <c r="AY196" s="17" t="s">
        <v>157</v>
      </c>
      <c r="BE196" s="200">
        <f t="shared" si="24"/>
        <v>0</v>
      </c>
      <c r="BF196" s="200">
        <f t="shared" si="25"/>
        <v>0</v>
      </c>
      <c r="BG196" s="200">
        <f t="shared" si="26"/>
        <v>0</v>
      </c>
      <c r="BH196" s="200">
        <f t="shared" si="27"/>
        <v>0</v>
      </c>
      <c r="BI196" s="200">
        <f t="shared" si="28"/>
        <v>0</v>
      </c>
      <c r="BJ196" s="17" t="s">
        <v>85</v>
      </c>
      <c r="BK196" s="200">
        <f t="shared" si="29"/>
        <v>0</v>
      </c>
      <c r="BL196" s="17" t="s">
        <v>252</v>
      </c>
      <c r="BM196" s="199" t="s">
        <v>1667</v>
      </c>
    </row>
    <row r="197" spans="1:65" s="2" customFormat="1" ht="24.2" customHeight="1">
      <c r="A197" s="34"/>
      <c r="B197" s="35"/>
      <c r="C197" s="187" t="s">
        <v>472</v>
      </c>
      <c r="D197" s="187" t="s">
        <v>159</v>
      </c>
      <c r="E197" s="188" t="s">
        <v>1668</v>
      </c>
      <c r="F197" s="189" t="s">
        <v>1669</v>
      </c>
      <c r="G197" s="190" t="s">
        <v>487</v>
      </c>
      <c r="H197" s="191">
        <v>60</v>
      </c>
      <c r="I197" s="192"/>
      <c r="J197" s="193">
        <f t="shared" si="20"/>
        <v>0</v>
      </c>
      <c r="K197" s="194"/>
      <c r="L197" s="39"/>
      <c r="M197" s="195" t="s">
        <v>1</v>
      </c>
      <c r="N197" s="196" t="s">
        <v>42</v>
      </c>
      <c r="O197" s="71"/>
      <c r="P197" s="197">
        <f t="shared" si="21"/>
        <v>0</v>
      </c>
      <c r="Q197" s="197">
        <v>0</v>
      </c>
      <c r="R197" s="197">
        <f t="shared" si="22"/>
        <v>0</v>
      </c>
      <c r="S197" s="197">
        <v>0</v>
      </c>
      <c r="T197" s="198">
        <f t="shared" si="23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252</v>
      </c>
      <c r="AT197" s="199" t="s">
        <v>159</v>
      </c>
      <c r="AU197" s="199" t="s">
        <v>85</v>
      </c>
      <c r="AY197" s="17" t="s">
        <v>157</v>
      </c>
      <c r="BE197" s="200">
        <f t="shared" si="24"/>
        <v>0</v>
      </c>
      <c r="BF197" s="200">
        <f t="shared" si="25"/>
        <v>0</v>
      </c>
      <c r="BG197" s="200">
        <f t="shared" si="26"/>
        <v>0</v>
      </c>
      <c r="BH197" s="200">
        <f t="shared" si="27"/>
        <v>0</v>
      </c>
      <c r="BI197" s="200">
        <f t="shared" si="28"/>
        <v>0</v>
      </c>
      <c r="BJ197" s="17" t="s">
        <v>85</v>
      </c>
      <c r="BK197" s="200">
        <f t="shared" si="29"/>
        <v>0</v>
      </c>
      <c r="BL197" s="17" t="s">
        <v>252</v>
      </c>
      <c r="BM197" s="199" t="s">
        <v>1670</v>
      </c>
    </row>
    <row r="198" spans="1:65" s="2" customFormat="1" ht="24.2" customHeight="1">
      <c r="A198" s="34"/>
      <c r="B198" s="35"/>
      <c r="C198" s="187" t="s">
        <v>480</v>
      </c>
      <c r="D198" s="187" t="s">
        <v>159</v>
      </c>
      <c r="E198" s="188" t="s">
        <v>1671</v>
      </c>
      <c r="F198" s="189" t="s">
        <v>1672</v>
      </c>
      <c r="G198" s="190" t="s">
        <v>487</v>
      </c>
      <c r="H198" s="191">
        <v>100</v>
      </c>
      <c r="I198" s="192"/>
      <c r="J198" s="193">
        <f t="shared" si="20"/>
        <v>0</v>
      </c>
      <c r="K198" s="194"/>
      <c r="L198" s="39"/>
      <c r="M198" s="195" t="s">
        <v>1</v>
      </c>
      <c r="N198" s="196" t="s">
        <v>42</v>
      </c>
      <c r="O198" s="71"/>
      <c r="P198" s="197">
        <f t="shared" si="21"/>
        <v>0</v>
      </c>
      <c r="Q198" s="197">
        <v>0</v>
      </c>
      <c r="R198" s="197">
        <f t="shared" si="22"/>
        <v>0</v>
      </c>
      <c r="S198" s="197">
        <v>0</v>
      </c>
      <c r="T198" s="198">
        <f t="shared" si="23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252</v>
      </c>
      <c r="AT198" s="199" t="s">
        <v>159</v>
      </c>
      <c r="AU198" s="199" t="s">
        <v>85</v>
      </c>
      <c r="AY198" s="17" t="s">
        <v>157</v>
      </c>
      <c r="BE198" s="200">
        <f t="shared" si="24"/>
        <v>0</v>
      </c>
      <c r="BF198" s="200">
        <f t="shared" si="25"/>
        <v>0</v>
      </c>
      <c r="BG198" s="200">
        <f t="shared" si="26"/>
        <v>0</v>
      </c>
      <c r="BH198" s="200">
        <f t="shared" si="27"/>
        <v>0</v>
      </c>
      <c r="BI198" s="200">
        <f t="shared" si="28"/>
        <v>0</v>
      </c>
      <c r="BJ198" s="17" t="s">
        <v>85</v>
      </c>
      <c r="BK198" s="200">
        <f t="shared" si="29"/>
        <v>0</v>
      </c>
      <c r="BL198" s="17" t="s">
        <v>252</v>
      </c>
      <c r="BM198" s="199" t="s">
        <v>1673</v>
      </c>
    </row>
    <row r="199" spans="1:65" s="2" customFormat="1" ht="33" customHeight="1">
      <c r="A199" s="34"/>
      <c r="B199" s="35"/>
      <c r="C199" s="187" t="s">
        <v>484</v>
      </c>
      <c r="D199" s="187" t="s">
        <v>159</v>
      </c>
      <c r="E199" s="188" t="s">
        <v>1674</v>
      </c>
      <c r="F199" s="189" t="s">
        <v>1675</v>
      </c>
      <c r="G199" s="190" t="s">
        <v>487</v>
      </c>
      <c r="H199" s="191">
        <v>27</v>
      </c>
      <c r="I199" s="192"/>
      <c r="J199" s="193">
        <f t="shared" si="20"/>
        <v>0</v>
      </c>
      <c r="K199" s="194"/>
      <c r="L199" s="39"/>
      <c r="M199" s="195" t="s">
        <v>1</v>
      </c>
      <c r="N199" s="196" t="s">
        <v>42</v>
      </c>
      <c r="O199" s="71"/>
      <c r="P199" s="197">
        <f t="shared" si="21"/>
        <v>0</v>
      </c>
      <c r="Q199" s="197">
        <v>0</v>
      </c>
      <c r="R199" s="197">
        <f t="shared" si="22"/>
        <v>0</v>
      </c>
      <c r="S199" s="197">
        <v>0</v>
      </c>
      <c r="T199" s="198">
        <f t="shared" si="23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9" t="s">
        <v>252</v>
      </c>
      <c r="AT199" s="199" t="s">
        <v>159</v>
      </c>
      <c r="AU199" s="199" t="s">
        <v>85</v>
      </c>
      <c r="AY199" s="17" t="s">
        <v>157</v>
      </c>
      <c r="BE199" s="200">
        <f t="shared" si="24"/>
        <v>0</v>
      </c>
      <c r="BF199" s="200">
        <f t="shared" si="25"/>
        <v>0</v>
      </c>
      <c r="BG199" s="200">
        <f t="shared" si="26"/>
        <v>0</v>
      </c>
      <c r="BH199" s="200">
        <f t="shared" si="27"/>
        <v>0</v>
      </c>
      <c r="BI199" s="200">
        <f t="shared" si="28"/>
        <v>0</v>
      </c>
      <c r="BJ199" s="17" t="s">
        <v>85</v>
      </c>
      <c r="BK199" s="200">
        <f t="shared" si="29"/>
        <v>0</v>
      </c>
      <c r="BL199" s="17" t="s">
        <v>252</v>
      </c>
      <c r="BM199" s="199" t="s">
        <v>1676</v>
      </c>
    </row>
    <row r="200" spans="1:65" s="2" customFormat="1" ht="33" customHeight="1">
      <c r="A200" s="34"/>
      <c r="B200" s="35"/>
      <c r="C200" s="187" t="s">
        <v>489</v>
      </c>
      <c r="D200" s="187" t="s">
        <v>159</v>
      </c>
      <c r="E200" s="188" t="s">
        <v>1677</v>
      </c>
      <c r="F200" s="189" t="s">
        <v>1678</v>
      </c>
      <c r="G200" s="190" t="s">
        <v>487</v>
      </c>
      <c r="H200" s="191">
        <v>89</v>
      </c>
      <c r="I200" s="192"/>
      <c r="J200" s="193">
        <f t="shared" si="20"/>
        <v>0</v>
      </c>
      <c r="K200" s="194"/>
      <c r="L200" s="39"/>
      <c r="M200" s="195" t="s">
        <v>1</v>
      </c>
      <c r="N200" s="196" t="s">
        <v>42</v>
      </c>
      <c r="O200" s="71"/>
      <c r="P200" s="197">
        <f t="shared" si="21"/>
        <v>0</v>
      </c>
      <c r="Q200" s="197">
        <v>0</v>
      </c>
      <c r="R200" s="197">
        <f t="shared" si="22"/>
        <v>0</v>
      </c>
      <c r="S200" s="197">
        <v>0</v>
      </c>
      <c r="T200" s="198">
        <f t="shared" si="2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252</v>
      </c>
      <c r="AT200" s="199" t="s">
        <v>159</v>
      </c>
      <c r="AU200" s="199" t="s">
        <v>85</v>
      </c>
      <c r="AY200" s="17" t="s">
        <v>157</v>
      </c>
      <c r="BE200" s="200">
        <f t="shared" si="24"/>
        <v>0</v>
      </c>
      <c r="BF200" s="200">
        <f t="shared" si="25"/>
        <v>0</v>
      </c>
      <c r="BG200" s="200">
        <f t="shared" si="26"/>
        <v>0</v>
      </c>
      <c r="BH200" s="200">
        <f t="shared" si="27"/>
        <v>0</v>
      </c>
      <c r="BI200" s="200">
        <f t="shared" si="28"/>
        <v>0</v>
      </c>
      <c r="BJ200" s="17" t="s">
        <v>85</v>
      </c>
      <c r="BK200" s="200">
        <f t="shared" si="29"/>
        <v>0</v>
      </c>
      <c r="BL200" s="17" t="s">
        <v>252</v>
      </c>
      <c r="BM200" s="199" t="s">
        <v>1679</v>
      </c>
    </row>
    <row r="201" spans="1:65" s="2" customFormat="1" ht="37.799999999999997" customHeight="1">
      <c r="A201" s="34"/>
      <c r="B201" s="35"/>
      <c r="C201" s="187" t="s">
        <v>493</v>
      </c>
      <c r="D201" s="187" t="s">
        <v>159</v>
      </c>
      <c r="E201" s="188" t="s">
        <v>1680</v>
      </c>
      <c r="F201" s="189" t="s">
        <v>1681</v>
      </c>
      <c r="G201" s="190" t="s">
        <v>487</v>
      </c>
      <c r="H201" s="191">
        <v>150</v>
      </c>
      <c r="I201" s="192"/>
      <c r="J201" s="193">
        <f t="shared" si="20"/>
        <v>0</v>
      </c>
      <c r="K201" s="194"/>
      <c r="L201" s="39"/>
      <c r="M201" s="195" t="s">
        <v>1</v>
      </c>
      <c r="N201" s="196" t="s">
        <v>42</v>
      </c>
      <c r="O201" s="71"/>
      <c r="P201" s="197">
        <f t="shared" si="21"/>
        <v>0</v>
      </c>
      <c r="Q201" s="197">
        <v>0</v>
      </c>
      <c r="R201" s="197">
        <f t="shared" si="22"/>
        <v>0</v>
      </c>
      <c r="S201" s="197">
        <v>0</v>
      </c>
      <c r="T201" s="198">
        <f t="shared" si="2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252</v>
      </c>
      <c r="AT201" s="199" t="s">
        <v>159</v>
      </c>
      <c r="AU201" s="199" t="s">
        <v>85</v>
      </c>
      <c r="AY201" s="17" t="s">
        <v>157</v>
      </c>
      <c r="BE201" s="200">
        <f t="shared" si="24"/>
        <v>0</v>
      </c>
      <c r="BF201" s="200">
        <f t="shared" si="25"/>
        <v>0</v>
      </c>
      <c r="BG201" s="200">
        <f t="shared" si="26"/>
        <v>0</v>
      </c>
      <c r="BH201" s="200">
        <f t="shared" si="27"/>
        <v>0</v>
      </c>
      <c r="BI201" s="200">
        <f t="shared" si="28"/>
        <v>0</v>
      </c>
      <c r="BJ201" s="17" t="s">
        <v>85</v>
      </c>
      <c r="BK201" s="200">
        <f t="shared" si="29"/>
        <v>0</v>
      </c>
      <c r="BL201" s="17" t="s">
        <v>252</v>
      </c>
      <c r="BM201" s="199" t="s">
        <v>1682</v>
      </c>
    </row>
    <row r="202" spans="1:65" s="2" customFormat="1" ht="33" customHeight="1">
      <c r="A202" s="34"/>
      <c r="B202" s="35"/>
      <c r="C202" s="187" t="s">
        <v>498</v>
      </c>
      <c r="D202" s="187" t="s">
        <v>159</v>
      </c>
      <c r="E202" s="188" t="s">
        <v>1683</v>
      </c>
      <c r="F202" s="189" t="s">
        <v>1684</v>
      </c>
      <c r="G202" s="190" t="s">
        <v>487</v>
      </c>
      <c r="H202" s="191">
        <v>120</v>
      </c>
      <c r="I202" s="192"/>
      <c r="J202" s="193">
        <f t="shared" si="20"/>
        <v>0</v>
      </c>
      <c r="K202" s="194"/>
      <c r="L202" s="39"/>
      <c r="M202" s="195" t="s">
        <v>1</v>
      </c>
      <c r="N202" s="196" t="s">
        <v>42</v>
      </c>
      <c r="O202" s="71"/>
      <c r="P202" s="197">
        <f t="shared" si="21"/>
        <v>0</v>
      </c>
      <c r="Q202" s="197">
        <v>0</v>
      </c>
      <c r="R202" s="197">
        <f t="shared" si="22"/>
        <v>0</v>
      </c>
      <c r="S202" s="197">
        <v>0</v>
      </c>
      <c r="T202" s="198">
        <f t="shared" si="2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252</v>
      </c>
      <c r="AT202" s="199" t="s">
        <v>159</v>
      </c>
      <c r="AU202" s="199" t="s">
        <v>85</v>
      </c>
      <c r="AY202" s="17" t="s">
        <v>157</v>
      </c>
      <c r="BE202" s="200">
        <f t="shared" si="24"/>
        <v>0</v>
      </c>
      <c r="BF202" s="200">
        <f t="shared" si="25"/>
        <v>0</v>
      </c>
      <c r="BG202" s="200">
        <f t="shared" si="26"/>
        <v>0</v>
      </c>
      <c r="BH202" s="200">
        <f t="shared" si="27"/>
        <v>0</v>
      </c>
      <c r="BI202" s="200">
        <f t="shared" si="28"/>
        <v>0</v>
      </c>
      <c r="BJ202" s="17" t="s">
        <v>85</v>
      </c>
      <c r="BK202" s="200">
        <f t="shared" si="29"/>
        <v>0</v>
      </c>
      <c r="BL202" s="17" t="s">
        <v>252</v>
      </c>
      <c r="BM202" s="199" t="s">
        <v>1685</v>
      </c>
    </row>
    <row r="203" spans="1:65" s="2" customFormat="1" ht="33" customHeight="1">
      <c r="A203" s="34"/>
      <c r="B203" s="35"/>
      <c r="C203" s="187" t="s">
        <v>504</v>
      </c>
      <c r="D203" s="187" t="s">
        <v>159</v>
      </c>
      <c r="E203" s="188" t="s">
        <v>1686</v>
      </c>
      <c r="F203" s="189" t="s">
        <v>1687</v>
      </c>
      <c r="G203" s="190" t="s">
        <v>487</v>
      </c>
      <c r="H203" s="191">
        <v>51</v>
      </c>
      <c r="I203" s="192"/>
      <c r="J203" s="193">
        <f t="shared" si="20"/>
        <v>0</v>
      </c>
      <c r="K203" s="194"/>
      <c r="L203" s="39"/>
      <c r="M203" s="195" t="s">
        <v>1</v>
      </c>
      <c r="N203" s="196" t="s">
        <v>42</v>
      </c>
      <c r="O203" s="71"/>
      <c r="P203" s="197">
        <f t="shared" si="21"/>
        <v>0</v>
      </c>
      <c r="Q203" s="197">
        <v>0</v>
      </c>
      <c r="R203" s="197">
        <f t="shared" si="22"/>
        <v>0</v>
      </c>
      <c r="S203" s="197">
        <v>0</v>
      </c>
      <c r="T203" s="198">
        <f t="shared" si="2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252</v>
      </c>
      <c r="AT203" s="199" t="s">
        <v>159</v>
      </c>
      <c r="AU203" s="199" t="s">
        <v>85</v>
      </c>
      <c r="AY203" s="17" t="s">
        <v>157</v>
      </c>
      <c r="BE203" s="200">
        <f t="shared" si="24"/>
        <v>0</v>
      </c>
      <c r="BF203" s="200">
        <f t="shared" si="25"/>
        <v>0</v>
      </c>
      <c r="BG203" s="200">
        <f t="shared" si="26"/>
        <v>0</v>
      </c>
      <c r="BH203" s="200">
        <f t="shared" si="27"/>
        <v>0</v>
      </c>
      <c r="BI203" s="200">
        <f t="shared" si="28"/>
        <v>0</v>
      </c>
      <c r="BJ203" s="17" t="s">
        <v>85</v>
      </c>
      <c r="BK203" s="200">
        <f t="shared" si="29"/>
        <v>0</v>
      </c>
      <c r="BL203" s="17" t="s">
        <v>252</v>
      </c>
      <c r="BM203" s="199" t="s">
        <v>1688</v>
      </c>
    </row>
    <row r="204" spans="1:65" s="2" customFormat="1" ht="21.75" customHeight="1">
      <c r="A204" s="34"/>
      <c r="B204" s="35"/>
      <c r="C204" s="187" t="s">
        <v>509</v>
      </c>
      <c r="D204" s="187" t="s">
        <v>159</v>
      </c>
      <c r="E204" s="188" t="s">
        <v>1689</v>
      </c>
      <c r="F204" s="189" t="s">
        <v>1690</v>
      </c>
      <c r="G204" s="190" t="s">
        <v>162</v>
      </c>
      <c r="H204" s="191">
        <v>60</v>
      </c>
      <c r="I204" s="192"/>
      <c r="J204" s="193">
        <f t="shared" si="20"/>
        <v>0</v>
      </c>
      <c r="K204" s="194"/>
      <c r="L204" s="39"/>
      <c r="M204" s="195" t="s">
        <v>1</v>
      </c>
      <c r="N204" s="196" t="s">
        <v>42</v>
      </c>
      <c r="O204" s="71"/>
      <c r="P204" s="197">
        <f t="shared" si="21"/>
        <v>0</v>
      </c>
      <c r="Q204" s="197">
        <v>0</v>
      </c>
      <c r="R204" s="197">
        <f t="shared" si="22"/>
        <v>0</v>
      </c>
      <c r="S204" s="197">
        <v>0</v>
      </c>
      <c r="T204" s="198">
        <f t="shared" si="23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252</v>
      </c>
      <c r="AT204" s="199" t="s">
        <v>159</v>
      </c>
      <c r="AU204" s="199" t="s">
        <v>85</v>
      </c>
      <c r="AY204" s="17" t="s">
        <v>157</v>
      </c>
      <c r="BE204" s="200">
        <f t="shared" si="24"/>
        <v>0</v>
      </c>
      <c r="BF204" s="200">
        <f t="shared" si="25"/>
        <v>0</v>
      </c>
      <c r="BG204" s="200">
        <f t="shared" si="26"/>
        <v>0</v>
      </c>
      <c r="BH204" s="200">
        <f t="shared" si="27"/>
        <v>0</v>
      </c>
      <c r="BI204" s="200">
        <f t="shared" si="28"/>
        <v>0</v>
      </c>
      <c r="BJ204" s="17" t="s">
        <v>85</v>
      </c>
      <c r="BK204" s="200">
        <f t="shared" si="29"/>
        <v>0</v>
      </c>
      <c r="BL204" s="17" t="s">
        <v>252</v>
      </c>
      <c r="BM204" s="199" t="s">
        <v>1691</v>
      </c>
    </row>
    <row r="205" spans="1:65" s="2" customFormat="1" ht="24.2" customHeight="1">
      <c r="A205" s="34"/>
      <c r="B205" s="35"/>
      <c r="C205" s="187" t="s">
        <v>514</v>
      </c>
      <c r="D205" s="187" t="s">
        <v>159</v>
      </c>
      <c r="E205" s="188" t="s">
        <v>1692</v>
      </c>
      <c r="F205" s="189" t="s">
        <v>1693</v>
      </c>
      <c r="G205" s="190" t="s">
        <v>162</v>
      </c>
      <c r="H205" s="191">
        <v>90</v>
      </c>
      <c r="I205" s="192"/>
      <c r="J205" s="193">
        <f t="shared" si="20"/>
        <v>0</v>
      </c>
      <c r="K205" s="194"/>
      <c r="L205" s="39"/>
      <c r="M205" s="195" t="s">
        <v>1</v>
      </c>
      <c r="N205" s="196" t="s">
        <v>42</v>
      </c>
      <c r="O205" s="71"/>
      <c r="P205" s="197">
        <f t="shared" si="21"/>
        <v>0</v>
      </c>
      <c r="Q205" s="197">
        <v>0</v>
      </c>
      <c r="R205" s="197">
        <f t="shared" si="22"/>
        <v>0</v>
      </c>
      <c r="S205" s="197">
        <v>0</v>
      </c>
      <c r="T205" s="198">
        <f t="shared" si="23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252</v>
      </c>
      <c r="AT205" s="199" t="s">
        <v>159</v>
      </c>
      <c r="AU205" s="199" t="s">
        <v>85</v>
      </c>
      <c r="AY205" s="17" t="s">
        <v>157</v>
      </c>
      <c r="BE205" s="200">
        <f t="shared" si="24"/>
        <v>0</v>
      </c>
      <c r="BF205" s="200">
        <f t="shared" si="25"/>
        <v>0</v>
      </c>
      <c r="BG205" s="200">
        <f t="shared" si="26"/>
        <v>0</v>
      </c>
      <c r="BH205" s="200">
        <f t="shared" si="27"/>
        <v>0</v>
      </c>
      <c r="BI205" s="200">
        <f t="shared" si="28"/>
        <v>0</v>
      </c>
      <c r="BJ205" s="17" t="s">
        <v>85</v>
      </c>
      <c r="BK205" s="200">
        <f t="shared" si="29"/>
        <v>0</v>
      </c>
      <c r="BL205" s="17" t="s">
        <v>252</v>
      </c>
      <c r="BM205" s="199" t="s">
        <v>1694</v>
      </c>
    </row>
    <row r="206" spans="1:65" s="2" customFormat="1" ht="24.2" customHeight="1">
      <c r="A206" s="34"/>
      <c r="B206" s="35"/>
      <c r="C206" s="187" t="s">
        <v>518</v>
      </c>
      <c r="D206" s="187" t="s">
        <v>159</v>
      </c>
      <c r="E206" s="188" t="s">
        <v>1695</v>
      </c>
      <c r="F206" s="189" t="s">
        <v>1696</v>
      </c>
      <c r="G206" s="190" t="s">
        <v>162</v>
      </c>
      <c r="H206" s="191">
        <v>20</v>
      </c>
      <c r="I206" s="192"/>
      <c r="J206" s="193">
        <f t="shared" si="20"/>
        <v>0</v>
      </c>
      <c r="K206" s="194"/>
      <c r="L206" s="39"/>
      <c r="M206" s="195" t="s">
        <v>1</v>
      </c>
      <c r="N206" s="196" t="s">
        <v>42</v>
      </c>
      <c r="O206" s="71"/>
      <c r="P206" s="197">
        <f t="shared" si="21"/>
        <v>0</v>
      </c>
      <c r="Q206" s="197">
        <v>0</v>
      </c>
      <c r="R206" s="197">
        <f t="shared" si="22"/>
        <v>0</v>
      </c>
      <c r="S206" s="197">
        <v>0</v>
      </c>
      <c r="T206" s="198">
        <f t="shared" si="23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252</v>
      </c>
      <c r="AT206" s="199" t="s">
        <v>159</v>
      </c>
      <c r="AU206" s="199" t="s">
        <v>85</v>
      </c>
      <c r="AY206" s="17" t="s">
        <v>157</v>
      </c>
      <c r="BE206" s="200">
        <f t="shared" si="24"/>
        <v>0</v>
      </c>
      <c r="BF206" s="200">
        <f t="shared" si="25"/>
        <v>0</v>
      </c>
      <c r="BG206" s="200">
        <f t="shared" si="26"/>
        <v>0</v>
      </c>
      <c r="BH206" s="200">
        <f t="shared" si="27"/>
        <v>0</v>
      </c>
      <c r="BI206" s="200">
        <f t="shared" si="28"/>
        <v>0</v>
      </c>
      <c r="BJ206" s="17" t="s">
        <v>85</v>
      </c>
      <c r="BK206" s="200">
        <f t="shared" si="29"/>
        <v>0</v>
      </c>
      <c r="BL206" s="17" t="s">
        <v>252</v>
      </c>
      <c r="BM206" s="199" t="s">
        <v>1697</v>
      </c>
    </row>
    <row r="207" spans="1:65" s="2" customFormat="1" ht="24.2" customHeight="1">
      <c r="A207" s="34"/>
      <c r="B207" s="35"/>
      <c r="C207" s="187" t="s">
        <v>522</v>
      </c>
      <c r="D207" s="187" t="s">
        <v>159</v>
      </c>
      <c r="E207" s="188" t="s">
        <v>1698</v>
      </c>
      <c r="F207" s="189" t="s">
        <v>1699</v>
      </c>
      <c r="G207" s="190" t="s">
        <v>162</v>
      </c>
      <c r="H207" s="191">
        <v>20</v>
      </c>
      <c r="I207" s="192"/>
      <c r="J207" s="193">
        <f t="shared" si="20"/>
        <v>0</v>
      </c>
      <c r="K207" s="194"/>
      <c r="L207" s="39"/>
      <c r="M207" s="195" t="s">
        <v>1</v>
      </c>
      <c r="N207" s="196" t="s">
        <v>42</v>
      </c>
      <c r="O207" s="71"/>
      <c r="P207" s="197">
        <f t="shared" si="21"/>
        <v>0</v>
      </c>
      <c r="Q207" s="197">
        <v>0</v>
      </c>
      <c r="R207" s="197">
        <f t="shared" si="22"/>
        <v>0</v>
      </c>
      <c r="S207" s="197">
        <v>0</v>
      </c>
      <c r="T207" s="198">
        <f t="shared" si="23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252</v>
      </c>
      <c r="AT207" s="199" t="s">
        <v>159</v>
      </c>
      <c r="AU207" s="199" t="s">
        <v>85</v>
      </c>
      <c r="AY207" s="17" t="s">
        <v>157</v>
      </c>
      <c r="BE207" s="200">
        <f t="shared" si="24"/>
        <v>0</v>
      </c>
      <c r="BF207" s="200">
        <f t="shared" si="25"/>
        <v>0</v>
      </c>
      <c r="BG207" s="200">
        <f t="shared" si="26"/>
        <v>0</v>
      </c>
      <c r="BH207" s="200">
        <f t="shared" si="27"/>
        <v>0</v>
      </c>
      <c r="BI207" s="200">
        <f t="shared" si="28"/>
        <v>0</v>
      </c>
      <c r="BJ207" s="17" t="s">
        <v>85</v>
      </c>
      <c r="BK207" s="200">
        <f t="shared" si="29"/>
        <v>0</v>
      </c>
      <c r="BL207" s="17" t="s">
        <v>252</v>
      </c>
      <c r="BM207" s="199" t="s">
        <v>1700</v>
      </c>
    </row>
    <row r="208" spans="1:65" s="2" customFormat="1" ht="24.2" customHeight="1">
      <c r="A208" s="34"/>
      <c r="B208" s="35"/>
      <c r="C208" s="187" t="s">
        <v>526</v>
      </c>
      <c r="D208" s="187" t="s">
        <v>159</v>
      </c>
      <c r="E208" s="188" t="s">
        <v>1701</v>
      </c>
      <c r="F208" s="189" t="s">
        <v>1702</v>
      </c>
      <c r="G208" s="190" t="s">
        <v>162</v>
      </c>
      <c r="H208" s="191">
        <v>20</v>
      </c>
      <c r="I208" s="192"/>
      <c r="J208" s="193">
        <f t="shared" si="20"/>
        <v>0</v>
      </c>
      <c r="K208" s="194"/>
      <c r="L208" s="39"/>
      <c r="M208" s="195" t="s">
        <v>1</v>
      </c>
      <c r="N208" s="196" t="s">
        <v>42</v>
      </c>
      <c r="O208" s="71"/>
      <c r="P208" s="197">
        <f t="shared" si="21"/>
        <v>0</v>
      </c>
      <c r="Q208" s="197">
        <v>0</v>
      </c>
      <c r="R208" s="197">
        <f t="shared" si="22"/>
        <v>0</v>
      </c>
      <c r="S208" s="197">
        <v>0</v>
      </c>
      <c r="T208" s="198">
        <f t="shared" si="23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9" t="s">
        <v>252</v>
      </c>
      <c r="AT208" s="199" t="s">
        <v>159</v>
      </c>
      <c r="AU208" s="199" t="s">
        <v>85</v>
      </c>
      <c r="AY208" s="17" t="s">
        <v>157</v>
      </c>
      <c r="BE208" s="200">
        <f t="shared" si="24"/>
        <v>0</v>
      </c>
      <c r="BF208" s="200">
        <f t="shared" si="25"/>
        <v>0</v>
      </c>
      <c r="BG208" s="200">
        <f t="shared" si="26"/>
        <v>0</v>
      </c>
      <c r="BH208" s="200">
        <f t="shared" si="27"/>
        <v>0</v>
      </c>
      <c r="BI208" s="200">
        <f t="shared" si="28"/>
        <v>0</v>
      </c>
      <c r="BJ208" s="17" t="s">
        <v>85</v>
      </c>
      <c r="BK208" s="200">
        <f t="shared" si="29"/>
        <v>0</v>
      </c>
      <c r="BL208" s="17" t="s">
        <v>252</v>
      </c>
      <c r="BM208" s="199" t="s">
        <v>1703</v>
      </c>
    </row>
    <row r="209" spans="1:65" s="2" customFormat="1" ht="24.2" customHeight="1">
      <c r="A209" s="34"/>
      <c r="B209" s="35"/>
      <c r="C209" s="187" t="s">
        <v>532</v>
      </c>
      <c r="D209" s="187" t="s">
        <v>159</v>
      </c>
      <c r="E209" s="188" t="s">
        <v>1704</v>
      </c>
      <c r="F209" s="189" t="s">
        <v>1705</v>
      </c>
      <c r="G209" s="190" t="s">
        <v>162</v>
      </c>
      <c r="H209" s="191">
        <v>20</v>
      </c>
      <c r="I209" s="192"/>
      <c r="J209" s="193">
        <f t="shared" si="20"/>
        <v>0</v>
      </c>
      <c r="K209" s="194"/>
      <c r="L209" s="39"/>
      <c r="M209" s="195" t="s">
        <v>1</v>
      </c>
      <c r="N209" s="196" t="s">
        <v>42</v>
      </c>
      <c r="O209" s="71"/>
      <c r="P209" s="197">
        <f t="shared" si="21"/>
        <v>0</v>
      </c>
      <c r="Q209" s="197">
        <v>0</v>
      </c>
      <c r="R209" s="197">
        <f t="shared" si="22"/>
        <v>0</v>
      </c>
      <c r="S209" s="197">
        <v>0</v>
      </c>
      <c r="T209" s="198">
        <f t="shared" si="23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252</v>
      </c>
      <c r="AT209" s="199" t="s">
        <v>159</v>
      </c>
      <c r="AU209" s="199" t="s">
        <v>85</v>
      </c>
      <c r="AY209" s="17" t="s">
        <v>157</v>
      </c>
      <c r="BE209" s="200">
        <f t="shared" si="24"/>
        <v>0</v>
      </c>
      <c r="BF209" s="200">
        <f t="shared" si="25"/>
        <v>0</v>
      </c>
      <c r="BG209" s="200">
        <f t="shared" si="26"/>
        <v>0</v>
      </c>
      <c r="BH209" s="200">
        <f t="shared" si="27"/>
        <v>0</v>
      </c>
      <c r="BI209" s="200">
        <f t="shared" si="28"/>
        <v>0</v>
      </c>
      <c r="BJ209" s="17" t="s">
        <v>85</v>
      </c>
      <c r="BK209" s="200">
        <f t="shared" si="29"/>
        <v>0</v>
      </c>
      <c r="BL209" s="17" t="s">
        <v>252</v>
      </c>
      <c r="BM209" s="199" t="s">
        <v>1706</v>
      </c>
    </row>
    <row r="210" spans="1:65" s="2" customFormat="1" ht="24.2" customHeight="1">
      <c r="A210" s="34"/>
      <c r="B210" s="35"/>
      <c r="C210" s="187" t="s">
        <v>537</v>
      </c>
      <c r="D210" s="187" t="s">
        <v>159</v>
      </c>
      <c r="E210" s="188" t="s">
        <v>1707</v>
      </c>
      <c r="F210" s="189" t="s">
        <v>1708</v>
      </c>
      <c r="G210" s="190" t="s">
        <v>162</v>
      </c>
      <c r="H210" s="191">
        <v>10</v>
      </c>
      <c r="I210" s="192"/>
      <c r="J210" s="193">
        <f t="shared" si="20"/>
        <v>0</v>
      </c>
      <c r="K210" s="194"/>
      <c r="L210" s="39"/>
      <c r="M210" s="195" t="s">
        <v>1</v>
      </c>
      <c r="N210" s="196" t="s">
        <v>42</v>
      </c>
      <c r="O210" s="71"/>
      <c r="P210" s="197">
        <f t="shared" si="21"/>
        <v>0</v>
      </c>
      <c r="Q210" s="197">
        <v>0</v>
      </c>
      <c r="R210" s="197">
        <f t="shared" si="22"/>
        <v>0</v>
      </c>
      <c r="S210" s="197">
        <v>0</v>
      </c>
      <c r="T210" s="198">
        <f t="shared" si="23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252</v>
      </c>
      <c r="AT210" s="199" t="s">
        <v>159</v>
      </c>
      <c r="AU210" s="199" t="s">
        <v>85</v>
      </c>
      <c r="AY210" s="17" t="s">
        <v>157</v>
      </c>
      <c r="BE210" s="200">
        <f t="shared" si="24"/>
        <v>0</v>
      </c>
      <c r="BF210" s="200">
        <f t="shared" si="25"/>
        <v>0</v>
      </c>
      <c r="BG210" s="200">
        <f t="shared" si="26"/>
        <v>0</v>
      </c>
      <c r="BH210" s="200">
        <f t="shared" si="27"/>
        <v>0</v>
      </c>
      <c r="BI210" s="200">
        <f t="shared" si="28"/>
        <v>0</v>
      </c>
      <c r="BJ210" s="17" t="s">
        <v>85</v>
      </c>
      <c r="BK210" s="200">
        <f t="shared" si="29"/>
        <v>0</v>
      </c>
      <c r="BL210" s="17" t="s">
        <v>252</v>
      </c>
      <c r="BM210" s="199" t="s">
        <v>1709</v>
      </c>
    </row>
    <row r="211" spans="1:65" s="2" customFormat="1" ht="16.5" customHeight="1">
      <c r="A211" s="34"/>
      <c r="B211" s="35"/>
      <c r="C211" s="187" t="s">
        <v>559</v>
      </c>
      <c r="D211" s="187" t="s">
        <v>159</v>
      </c>
      <c r="E211" s="188" t="s">
        <v>1710</v>
      </c>
      <c r="F211" s="189" t="s">
        <v>1711</v>
      </c>
      <c r="G211" s="190" t="s">
        <v>162</v>
      </c>
      <c r="H211" s="191">
        <v>1</v>
      </c>
      <c r="I211" s="192"/>
      <c r="J211" s="193">
        <f t="shared" si="20"/>
        <v>0</v>
      </c>
      <c r="K211" s="194"/>
      <c r="L211" s="39"/>
      <c r="M211" s="195" t="s">
        <v>1</v>
      </c>
      <c r="N211" s="196" t="s">
        <v>42</v>
      </c>
      <c r="O211" s="71"/>
      <c r="P211" s="197">
        <f t="shared" si="21"/>
        <v>0</v>
      </c>
      <c r="Q211" s="197">
        <v>0</v>
      </c>
      <c r="R211" s="197">
        <f t="shared" si="22"/>
        <v>0</v>
      </c>
      <c r="S211" s="197">
        <v>0</v>
      </c>
      <c r="T211" s="198">
        <f t="shared" si="23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252</v>
      </c>
      <c r="AT211" s="199" t="s">
        <v>159</v>
      </c>
      <c r="AU211" s="199" t="s">
        <v>85</v>
      </c>
      <c r="AY211" s="17" t="s">
        <v>157</v>
      </c>
      <c r="BE211" s="200">
        <f t="shared" si="24"/>
        <v>0</v>
      </c>
      <c r="BF211" s="200">
        <f t="shared" si="25"/>
        <v>0</v>
      </c>
      <c r="BG211" s="200">
        <f t="shared" si="26"/>
        <v>0</v>
      </c>
      <c r="BH211" s="200">
        <f t="shared" si="27"/>
        <v>0</v>
      </c>
      <c r="BI211" s="200">
        <f t="shared" si="28"/>
        <v>0</v>
      </c>
      <c r="BJ211" s="17" t="s">
        <v>85</v>
      </c>
      <c r="BK211" s="200">
        <f t="shared" si="29"/>
        <v>0</v>
      </c>
      <c r="BL211" s="17" t="s">
        <v>252</v>
      </c>
      <c r="BM211" s="199" t="s">
        <v>1712</v>
      </c>
    </row>
    <row r="212" spans="1:65" s="2" customFormat="1" ht="24.2" customHeight="1">
      <c r="A212" s="34"/>
      <c r="B212" s="35"/>
      <c r="C212" s="187" t="s">
        <v>574</v>
      </c>
      <c r="D212" s="187" t="s">
        <v>159</v>
      </c>
      <c r="E212" s="188" t="s">
        <v>1713</v>
      </c>
      <c r="F212" s="189" t="s">
        <v>1714</v>
      </c>
      <c r="G212" s="190" t="s">
        <v>162</v>
      </c>
      <c r="H212" s="191">
        <v>15</v>
      </c>
      <c r="I212" s="192"/>
      <c r="J212" s="193">
        <f t="shared" si="20"/>
        <v>0</v>
      </c>
      <c r="K212" s="194"/>
      <c r="L212" s="39"/>
      <c r="M212" s="195" t="s">
        <v>1</v>
      </c>
      <c r="N212" s="196" t="s">
        <v>42</v>
      </c>
      <c r="O212" s="71"/>
      <c r="P212" s="197">
        <f t="shared" si="21"/>
        <v>0</v>
      </c>
      <c r="Q212" s="197">
        <v>0</v>
      </c>
      <c r="R212" s="197">
        <f t="shared" si="22"/>
        <v>0</v>
      </c>
      <c r="S212" s="197">
        <v>0</v>
      </c>
      <c r="T212" s="198">
        <f t="shared" si="23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252</v>
      </c>
      <c r="AT212" s="199" t="s">
        <v>159</v>
      </c>
      <c r="AU212" s="199" t="s">
        <v>85</v>
      </c>
      <c r="AY212" s="17" t="s">
        <v>157</v>
      </c>
      <c r="BE212" s="200">
        <f t="shared" si="24"/>
        <v>0</v>
      </c>
      <c r="BF212" s="200">
        <f t="shared" si="25"/>
        <v>0</v>
      </c>
      <c r="BG212" s="200">
        <f t="shared" si="26"/>
        <v>0</v>
      </c>
      <c r="BH212" s="200">
        <f t="shared" si="27"/>
        <v>0</v>
      </c>
      <c r="BI212" s="200">
        <f t="shared" si="28"/>
        <v>0</v>
      </c>
      <c r="BJ212" s="17" t="s">
        <v>85</v>
      </c>
      <c r="BK212" s="200">
        <f t="shared" si="29"/>
        <v>0</v>
      </c>
      <c r="BL212" s="17" t="s">
        <v>252</v>
      </c>
      <c r="BM212" s="199" t="s">
        <v>1715</v>
      </c>
    </row>
    <row r="213" spans="1:65" s="2" customFormat="1" ht="24.2" customHeight="1">
      <c r="A213" s="34"/>
      <c r="B213" s="35"/>
      <c r="C213" s="187" t="s">
        <v>580</v>
      </c>
      <c r="D213" s="187" t="s">
        <v>159</v>
      </c>
      <c r="E213" s="188" t="s">
        <v>1716</v>
      </c>
      <c r="F213" s="189" t="s">
        <v>1717</v>
      </c>
      <c r="G213" s="190" t="s">
        <v>162</v>
      </c>
      <c r="H213" s="191">
        <v>2</v>
      </c>
      <c r="I213" s="192"/>
      <c r="J213" s="193">
        <f t="shared" si="20"/>
        <v>0</v>
      </c>
      <c r="K213" s="194"/>
      <c r="L213" s="39"/>
      <c r="M213" s="195" t="s">
        <v>1</v>
      </c>
      <c r="N213" s="196" t="s">
        <v>42</v>
      </c>
      <c r="O213" s="71"/>
      <c r="P213" s="197">
        <f t="shared" si="21"/>
        <v>0</v>
      </c>
      <c r="Q213" s="197">
        <v>0</v>
      </c>
      <c r="R213" s="197">
        <f t="shared" si="22"/>
        <v>0</v>
      </c>
      <c r="S213" s="197">
        <v>0</v>
      </c>
      <c r="T213" s="198">
        <f t="shared" si="23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252</v>
      </c>
      <c r="AT213" s="199" t="s">
        <v>159</v>
      </c>
      <c r="AU213" s="199" t="s">
        <v>85</v>
      </c>
      <c r="AY213" s="17" t="s">
        <v>157</v>
      </c>
      <c r="BE213" s="200">
        <f t="shared" si="24"/>
        <v>0</v>
      </c>
      <c r="BF213" s="200">
        <f t="shared" si="25"/>
        <v>0</v>
      </c>
      <c r="BG213" s="200">
        <f t="shared" si="26"/>
        <v>0</v>
      </c>
      <c r="BH213" s="200">
        <f t="shared" si="27"/>
        <v>0</v>
      </c>
      <c r="BI213" s="200">
        <f t="shared" si="28"/>
        <v>0</v>
      </c>
      <c r="BJ213" s="17" t="s">
        <v>85</v>
      </c>
      <c r="BK213" s="200">
        <f t="shared" si="29"/>
        <v>0</v>
      </c>
      <c r="BL213" s="17" t="s">
        <v>252</v>
      </c>
      <c r="BM213" s="199" t="s">
        <v>1718</v>
      </c>
    </row>
    <row r="214" spans="1:65" s="2" customFormat="1" ht="24.2" customHeight="1">
      <c r="A214" s="34"/>
      <c r="B214" s="35"/>
      <c r="C214" s="187" t="s">
        <v>585</v>
      </c>
      <c r="D214" s="187" t="s">
        <v>159</v>
      </c>
      <c r="E214" s="188" t="s">
        <v>1719</v>
      </c>
      <c r="F214" s="189" t="s">
        <v>1720</v>
      </c>
      <c r="G214" s="190" t="s">
        <v>162</v>
      </c>
      <c r="H214" s="191">
        <v>1</v>
      </c>
      <c r="I214" s="192"/>
      <c r="J214" s="193">
        <f t="shared" si="20"/>
        <v>0</v>
      </c>
      <c r="K214" s="194"/>
      <c r="L214" s="39"/>
      <c r="M214" s="195" t="s">
        <v>1</v>
      </c>
      <c r="N214" s="196" t="s">
        <v>42</v>
      </c>
      <c r="O214" s="71"/>
      <c r="P214" s="197">
        <f t="shared" si="21"/>
        <v>0</v>
      </c>
      <c r="Q214" s="197">
        <v>0</v>
      </c>
      <c r="R214" s="197">
        <f t="shared" si="22"/>
        <v>0</v>
      </c>
      <c r="S214" s="197">
        <v>0</v>
      </c>
      <c r="T214" s="198">
        <f t="shared" si="2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252</v>
      </c>
      <c r="AT214" s="199" t="s">
        <v>159</v>
      </c>
      <c r="AU214" s="199" t="s">
        <v>85</v>
      </c>
      <c r="AY214" s="17" t="s">
        <v>157</v>
      </c>
      <c r="BE214" s="200">
        <f t="shared" si="24"/>
        <v>0</v>
      </c>
      <c r="BF214" s="200">
        <f t="shared" si="25"/>
        <v>0</v>
      </c>
      <c r="BG214" s="200">
        <f t="shared" si="26"/>
        <v>0</v>
      </c>
      <c r="BH214" s="200">
        <f t="shared" si="27"/>
        <v>0</v>
      </c>
      <c r="BI214" s="200">
        <f t="shared" si="28"/>
        <v>0</v>
      </c>
      <c r="BJ214" s="17" t="s">
        <v>85</v>
      </c>
      <c r="BK214" s="200">
        <f t="shared" si="29"/>
        <v>0</v>
      </c>
      <c r="BL214" s="17" t="s">
        <v>252</v>
      </c>
      <c r="BM214" s="199" t="s">
        <v>1721</v>
      </c>
    </row>
    <row r="215" spans="1:65" s="2" customFormat="1" ht="24.2" customHeight="1">
      <c r="A215" s="34"/>
      <c r="B215" s="35"/>
      <c r="C215" s="187" t="s">
        <v>590</v>
      </c>
      <c r="D215" s="187" t="s">
        <v>159</v>
      </c>
      <c r="E215" s="188" t="s">
        <v>1722</v>
      </c>
      <c r="F215" s="189" t="s">
        <v>1723</v>
      </c>
      <c r="G215" s="190" t="s">
        <v>162</v>
      </c>
      <c r="H215" s="191">
        <v>1</v>
      </c>
      <c r="I215" s="192"/>
      <c r="J215" s="193">
        <f t="shared" si="20"/>
        <v>0</v>
      </c>
      <c r="K215" s="194"/>
      <c r="L215" s="39"/>
      <c r="M215" s="195" t="s">
        <v>1</v>
      </c>
      <c r="N215" s="196" t="s">
        <v>42</v>
      </c>
      <c r="O215" s="71"/>
      <c r="P215" s="197">
        <f t="shared" si="21"/>
        <v>0</v>
      </c>
      <c r="Q215" s="197">
        <v>0</v>
      </c>
      <c r="R215" s="197">
        <f t="shared" si="22"/>
        <v>0</v>
      </c>
      <c r="S215" s="197">
        <v>0</v>
      </c>
      <c r="T215" s="198">
        <f t="shared" si="2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252</v>
      </c>
      <c r="AT215" s="199" t="s">
        <v>159</v>
      </c>
      <c r="AU215" s="199" t="s">
        <v>85</v>
      </c>
      <c r="AY215" s="17" t="s">
        <v>157</v>
      </c>
      <c r="BE215" s="200">
        <f t="shared" si="24"/>
        <v>0</v>
      </c>
      <c r="BF215" s="200">
        <f t="shared" si="25"/>
        <v>0</v>
      </c>
      <c r="BG215" s="200">
        <f t="shared" si="26"/>
        <v>0</v>
      </c>
      <c r="BH215" s="200">
        <f t="shared" si="27"/>
        <v>0</v>
      </c>
      <c r="BI215" s="200">
        <f t="shared" si="28"/>
        <v>0</v>
      </c>
      <c r="BJ215" s="17" t="s">
        <v>85</v>
      </c>
      <c r="BK215" s="200">
        <f t="shared" si="29"/>
        <v>0</v>
      </c>
      <c r="BL215" s="17" t="s">
        <v>252</v>
      </c>
      <c r="BM215" s="199" t="s">
        <v>1724</v>
      </c>
    </row>
    <row r="216" spans="1:65" s="2" customFormat="1" ht="44.25" customHeight="1">
      <c r="A216" s="34"/>
      <c r="B216" s="35"/>
      <c r="C216" s="187" t="s">
        <v>595</v>
      </c>
      <c r="D216" s="187" t="s">
        <v>159</v>
      </c>
      <c r="E216" s="188" t="s">
        <v>1725</v>
      </c>
      <c r="F216" s="189" t="s">
        <v>1726</v>
      </c>
      <c r="G216" s="190" t="s">
        <v>162</v>
      </c>
      <c r="H216" s="191">
        <v>1</v>
      </c>
      <c r="I216" s="192"/>
      <c r="J216" s="193">
        <f t="shared" si="20"/>
        <v>0</v>
      </c>
      <c r="K216" s="194"/>
      <c r="L216" s="39"/>
      <c r="M216" s="195" t="s">
        <v>1</v>
      </c>
      <c r="N216" s="196" t="s">
        <v>42</v>
      </c>
      <c r="O216" s="71"/>
      <c r="P216" s="197">
        <f t="shared" si="21"/>
        <v>0</v>
      </c>
      <c r="Q216" s="197">
        <v>0</v>
      </c>
      <c r="R216" s="197">
        <f t="shared" si="22"/>
        <v>0</v>
      </c>
      <c r="S216" s="197">
        <v>0</v>
      </c>
      <c r="T216" s="198">
        <f t="shared" si="2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252</v>
      </c>
      <c r="AT216" s="199" t="s">
        <v>159</v>
      </c>
      <c r="AU216" s="199" t="s">
        <v>85</v>
      </c>
      <c r="AY216" s="17" t="s">
        <v>157</v>
      </c>
      <c r="BE216" s="200">
        <f t="shared" si="24"/>
        <v>0</v>
      </c>
      <c r="BF216" s="200">
        <f t="shared" si="25"/>
        <v>0</v>
      </c>
      <c r="BG216" s="200">
        <f t="shared" si="26"/>
        <v>0</v>
      </c>
      <c r="BH216" s="200">
        <f t="shared" si="27"/>
        <v>0</v>
      </c>
      <c r="BI216" s="200">
        <f t="shared" si="28"/>
        <v>0</v>
      </c>
      <c r="BJ216" s="17" t="s">
        <v>85</v>
      </c>
      <c r="BK216" s="200">
        <f t="shared" si="29"/>
        <v>0</v>
      </c>
      <c r="BL216" s="17" t="s">
        <v>252</v>
      </c>
      <c r="BM216" s="199" t="s">
        <v>1727</v>
      </c>
    </row>
    <row r="217" spans="1:65" s="2" customFormat="1" ht="24.2" customHeight="1">
      <c r="A217" s="34"/>
      <c r="B217" s="35"/>
      <c r="C217" s="187" t="s">
        <v>600</v>
      </c>
      <c r="D217" s="187" t="s">
        <v>159</v>
      </c>
      <c r="E217" s="188" t="s">
        <v>1728</v>
      </c>
      <c r="F217" s="189" t="s">
        <v>1729</v>
      </c>
      <c r="G217" s="190" t="s">
        <v>162</v>
      </c>
      <c r="H217" s="191">
        <v>9</v>
      </c>
      <c r="I217" s="192"/>
      <c r="J217" s="193">
        <f t="shared" si="20"/>
        <v>0</v>
      </c>
      <c r="K217" s="194"/>
      <c r="L217" s="39"/>
      <c r="M217" s="195" t="s">
        <v>1</v>
      </c>
      <c r="N217" s="196" t="s">
        <v>42</v>
      </c>
      <c r="O217" s="71"/>
      <c r="P217" s="197">
        <f t="shared" si="21"/>
        <v>0</v>
      </c>
      <c r="Q217" s="197">
        <v>0</v>
      </c>
      <c r="R217" s="197">
        <f t="shared" si="22"/>
        <v>0</v>
      </c>
      <c r="S217" s="197">
        <v>0</v>
      </c>
      <c r="T217" s="198">
        <f t="shared" si="2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252</v>
      </c>
      <c r="AT217" s="199" t="s">
        <v>159</v>
      </c>
      <c r="AU217" s="199" t="s">
        <v>85</v>
      </c>
      <c r="AY217" s="17" t="s">
        <v>157</v>
      </c>
      <c r="BE217" s="200">
        <f t="shared" si="24"/>
        <v>0</v>
      </c>
      <c r="BF217" s="200">
        <f t="shared" si="25"/>
        <v>0</v>
      </c>
      <c r="BG217" s="200">
        <f t="shared" si="26"/>
        <v>0</v>
      </c>
      <c r="BH217" s="200">
        <f t="shared" si="27"/>
        <v>0</v>
      </c>
      <c r="BI217" s="200">
        <f t="shared" si="28"/>
        <v>0</v>
      </c>
      <c r="BJ217" s="17" t="s">
        <v>85</v>
      </c>
      <c r="BK217" s="200">
        <f t="shared" si="29"/>
        <v>0</v>
      </c>
      <c r="BL217" s="17" t="s">
        <v>252</v>
      </c>
      <c r="BM217" s="199" t="s">
        <v>1730</v>
      </c>
    </row>
    <row r="218" spans="1:65" s="2" customFormat="1" ht="24.2" customHeight="1">
      <c r="A218" s="34"/>
      <c r="B218" s="35"/>
      <c r="C218" s="187" t="s">
        <v>605</v>
      </c>
      <c r="D218" s="187" t="s">
        <v>159</v>
      </c>
      <c r="E218" s="188" t="s">
        <v>1731</v>
      </c>
      <c r="F218" s="189" t="s">
        <v>1732</v>
      </c>
      <c r="G218" s="190" t="s">
        <v>162</v>
      </c>
      <c r="H218" s="191">
        <v>8</v>
      </c>
      <c r="I218" s="192"/>
      <c r="J218" s="193">
        <f t="shared" si="20"/>
        <v>0</v>
      </c>
      <c r="K218" s="194"/>
      <c r="L218" s="39"/>
      <c r="M218" s="195" t="s">
        <v>1</v>
      </c>
      <c r="N218" s="196" t="s">
        <v>42</v>
      </c>
      <c r="O218" s="71"/>
      <c r="P218" s="197">
        <f t="shared" si="21"/>
        <v>0</v>
      </c>
      <c r="Q218" s="197">
        <v>0</v>
      </c>
      <c r="R218" s="197">
        <f t="shared" si="22"/>
        <v>0</v>
      </c>
      <c r="S218" s="197">
        <v>0</v>
      </c>
      <c r="T218" s="198">
        <f t="shared" si="2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252</v>
      </c>
      <c r="AT218" s="199" t="s">
        <v>159</v>
      </c>
      <c r="AU218" s="199" t="s">
        <v>85</v>
      </c>
      <c r="AY218" s="17" t="s">
        <v>157</v>
      </c>
      <c r="BE218" s="200">
        <f t="shared" si="24"/>
        <v>0</v>
      </c>
      <c r="BF218" s="200">
        <f t="shared" si="25"/>
        <v>0</v>
      </c>
      <c r="BG218" s="200">
        <f t="shared" si="26"/>
        <v>0</v>
      </c>
      <c r="BH218" s="200">
        <f t="shared" si="27"/>
        <v>0</v>
      </c>
      <c r="BI218" s="200">
        <f t="shared" si="28"/>
        <v>0</v>
      </c>
      <c r="BJ218" s="17" t="s">
        <v>85</v>
      </c>
      <c r="BK218" s="200">
        <f t="shared" si="29"/>
        <v>0</v>
      </c>
      <c r="BL218" s="17" t="s">
        <v>252</v>
      </c>
      <c r="BM218" s="199" t="s">
        <v>1733</v>
      </c>
    </row>
    <row r="219" spans="1:65" s="2" customFormat="1" ht="24.2" customHeight="1">
      <c r="A219" s="34"/>
      <c r="B219" s="35"/>
      <c r="C219" s="187" t="s">
        <v>610</v>
      </c>
      <c r="D219" s="187" t="s">
        <v>159</v>
      </c>
      <c r="E219" s="188" t="s">
        <v>1734</v>
      </c>
      <c r="F219" s="189" t="s">
        <v>1735</v>
      </c>
      <c r="G219" s="190" t="s">
        <v>162</v>
      </c>
      <c r="H219" s="191">
        <v>2</v>
      </c>
      <c r="I219" s="192"/>
      <c r="J219" s="193">
        <f t="shared" si="20"/>
        <v>0</v>
      </c>
      <c r="K219" s="194"/>
      <c r="L219" s="39"/>
      <c r="M219" s="195" t="s">
        <v>1</v>
      </c>
      <c r="N219" s="196" t="s">
        <v>42</v>
      </c>
      <c r="O219" s="71"/>
      <c r="P219" s="197">
        <f t="shared" si="21"/>
        <v>0</v>
      </c>
      <c r="Q219" s="197">
        <v>0</v>
      </c>
      <c r="R219" s="197">
        <f t="shared" si="22"/>
        <v>0</v>
      </c>
      <c r="S219" s="197">
        <v>0</v>
      </c>
      <c r="T219" s="198">
        <f t="shared" si="23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9" t="s">
        <v>252</v>
      </c>
      <c r="AT219" s="199" t="s">
        <v>159</v>
      </c>
      <c r="AU219" s="199" t="s">
        <v>85</v>
      </c>
      <c r="AY219" s="17" t="s">
        <v>157</v>
      </c>
      <c r="BE219" s="200">
        <f t="shared" si="24"/>
        <v>0</v>
      </c>
      <c r="BF219" s="200">
        <f t="shared" si="25"/>
        <v>0</v>
      </c>
      <c r="BG219" s="200">
        <f t="shared" si="26"/>
        <v>0</v>
      </c>
      <c r="BH219" s="200">
        <f t="shared" si="27"/>
        <v>0</v>
      </c>
      <c r="BI219" s="200">
        <f t="shared" si="28"/>
        <v>0</v>
      </c>
      <c r="BJ219" s="17" t="s">
        <v>85</v>
      </c>
      <c r="BK219" s="200">
        <f t="shared" si="29"/>
        <v>0</v>
      </c>
      <c r="BL219" s="17" t="s">
        <v>252</v>
      </c>
      <c r="BM219" s="199" t="s">
        <v>1736</v>
      </c>
    </row>
    <row r="220" spans="1:65" s="2" customFormat="1" ht="24.2" customHeight="1">
      <c r="A220" s="34"/>
      <c r="B220" s="35"/>
      <c r="C220" s="187" t="s">
        <v>615</v>
      </c>
      <c r="D220" s="187" t="s">
        <v>159</v>
      </c>
      <c r="E220" s="188" t="s">
        <v>1737</v>
      </c>
      <c r="F220" s="189" t="s">
        <v>1738</v>
      </c>
      <c r="G220" s="190" t="s">
        <v>162</v>
      </c>
      <c r="H220" s="191">
        <v>8</v>
      </c>
      <c r="I220" s="192"/>
      <c r="J220" s="193">
        <f t="shared" si="20"/>
        <v>0</v>
      </c>
      <c r="K220" s="194"/>
      <c r="L220" s="39"/>
      <c r="M220" s="195" t="s">
        <v>1</v>
      </c>
      <c r="N220" s="196" t="s">
        <v>42</v>
      </c>
      <c r="O220" s="71"/>
      <c r="P220" s="197">
        <f t="shared" si="21"/>
        <v>0</v>
      </c>
      <c r="Q220" s="197">
        <v>0</v>
      </c>
      <c r="R220" s="197">
        <f t="shared" si="22"/>
        <v>0</v>
      </c>
      <c r="S220" s="197">
        <v>0</v>
      </c>
      <c r="T220" s="198">
        <f t="shared" si="23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9" t="s">
        <v>252</v>
      </c>
      <c r="AT220" s="199" t="s">
        <v>159</v>
      </c>
      <c r="AU220" s="199" t="s">
        <v>85</v>
      </c>
      <c r="AY220" s="17" t="s">
        <v>157</v>
      </c>
      <c r="BE220" s="200">
        <f t="shared" si="24"/>
        <v>0</v>
      </c>
      <c r="BF220" s="200">
        <f t="shared" si="25"/>
        <v>0</v>
      </c>
      <c r="BG220" s="200">
        <f t="shared" si="26"/>
        <v>0</v>
      </c>
      <c r="BH220" s="200">
        <f t="shared" si="27"/>
        <v>0</v>
      </c>
      <c r="BI220" s="200">
        <f t="shared" si="28"/>
        <v>0</v>
      </c>
      <c r="BJ220" s="17" t="s">
        <v>85</v>
      </c>
      <c r="BK220" s="200">
        <f t="shared" si="29"/>
        <v>0</v>
      </c>
      <c r="BL220" s="17" t="s">
        <v>252</v>
      </c>
      <c r="BM220" s="199" t="s">
        <v>1739</v>
      </c>
    </row>
    <row r="221" spans="1:65" s="2" customFormat="1" ht="24.2" customHeight="1">
      <c r="A221" s="34"/>
      <c r="B221" s="35"/>
      <c r="C221" s="187" t="s">
        <v>621</v>
      </c>
      <c r="D221" s="187" t="s">
        <v>159</v>
      </c>
      <c r="E221" s="188" t="s">
        <v>1740</v>
      </c>
      <c r="F221" s="189" t="s">
        <v>1741</v>
      </c>
      <c r="G221" s="190" t="s">
        <v>162</v>
      </c>
      <c r="H221" s="191">
        <v>2</v>
      </c>
      <c r="I221" s="192"/>
      <c r="J221" s="193">
        <f t="shared" si="20"/>
        <v>0</v>
      </c>
      <c r="K221" s="194"/>
      <c r="L221" s="39"/>
      <c r="M221" s="195" t="s">
        <v>1</v>
      </c>
      <c r="N221" s="196" t="s">
        <v>42</v>
      </c>
      <c r="O221" s="71"/>
      <c r="P221" s="197">
        <f t="shared" si="21"/>
        <v>0</v>
      </c>
      <c r="Q221" s="197">
        <v>0</v>
      </c>
      <c r="R221" s="197">
        <f t="shared" si="22"/>
        <v>0</v>
      </c>
      <c r="S221" s="197">
        <v>0</v>
      </c>
      <c r="T221" s="198">
        <f t="shared" si="23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252</v>
      </c>
      <c r="AT221" s="199" t="s">
        <v>159</v>
      </c>
      <c r="AU221" s="199" t="s">
        <v>85</v>
      </c>
      <c r="AY221" s="17" t="s">
        <v>157</v>
      </c>
      <c r="BE221" s="200">
        <f t="shared" si="24"/>
        <v>0</v>
      </c>
      <c r="BF221" s="200">
        <f t="shared" si="25"/>
        <v>0</v>
      </c>
      <c r="BG221" s="200">
        <f t="shared" si="26"/>
        <v>0</v>
      </c>
      <c r="BH221" s="200">
        <f t="shared" si="27"/>
        <v>0</v>
      </c>
      <c r="BI221" s="200">
        <f t="shared" si="28"/>
        <v>0</v>
      </c>
      <c r="BJ221" s="17" t="s">
        <v>85</v>
      </c>
      <c r="BK221" s="200">
        <f t="shared" si="29"/>
        <v>0</v>
      </c>
      <c r="BL221" s="17" t="s">
        <v>252</v>
      </c>
      <c r="BM221" s="199" t="s">
        <v>1742</v>
      </c>
    </row>
    <row r="222" spans="1:65" s="2" customFormat="1" ht="21.75" customHeight="1">
      <c r="A222" s="34"/>
      <c r="B222" s="35"/>
      <c r="C222" s="187" t="s">
        <v>627</v>
      </c>
      <c r="D222" s="187" t="s">
        <v>159</v>
      </c>
      <c r="E222" s="188" t="s">
        <v>1743</v>
      </c>
      <c r="F222" s="189" t="s">
        <v>1744</v>
      </c>
      <c r="G222" s="190" t="s">
        <v>162</v>
      </c>
      <c r="H222" s="191">
        <v>1</v>
      </c>
      <c r="I222" s="192"/>
      <c r="J222" s="193">
        <f t="shared" si="20"/>
        <v>0</v>
      </c>
      <c r="K222" s="194"/>
      <c r="L222" s="39"/>
      <c r="M222" s="195" t="s">
        <v>1</v>
      </c>
      <c r="N222" s="196" t="s">
        <v>42</v>
      </c>
      <c r="O222" s="71"/>
      <c r="P222" s="197">
        <f t="shared" si="21"/>
        <v>0</v>
      </c>
      <c r="Q222" s="197">
        <v>0</v>
      </c>
      <c r="R222" s="197">
        <f t="shared" si="22"/>
        <v>0</v>
      </c>
      <c r="S222" s="197">
        <v>0</v>
      </c>
      <c r="T222" s="198">
        <f t="shared" si="23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252</v>
      </c>
      <c r="AT222" s="199" t="s">
        <v>159</v>
      </c>
      <c r="AU222" s="199" t="s">
        <v>85</v>
      </c>
      <c r="AY222" s="17" t="s">
        <v>157</v>
      </c>
      <c r="BE222" s="200">
        <f t="shared" si="24"/>
        <v>0</v>
      </c>
      <c r="BF222" s="200">
        <f t="shared" si="25"/>
        <v>0</v>
      </c>
      <c r="BG222" s="200">
        <f t="shared" si="26"/>
        <v>0</v>
      </c>
      <c r="BH222" s="200">
        <f t="shared" si="27"/>
        <v>0</v>
      </c>
      <c r="BI222" s="200">
        <f t="shared" si="28"/>
        <v>0</v>
      </c>
      <c r="BJ222" s="17" t="s">
        <v>85</v>
      </c>
      <c r="BK222" s="200">
        <f t="shared" si="29"/>
        <v>0</v>
      </c>
      <c r="BL222" s="17" t="s">
        <v>252</v>
      </c>
      <c r="BM222" s="199" t="s">
        <v>1745</v>
      </c>
    </row>
    <row r="223" spans="1:65" s="2" customFormat="1" ht="24.2" customHeight="1">
      <c r="A223" s="34"/>
      <c r="B223" s="35"/>
      <c r="C223" s="187" t="s">
        <v>631</v>
      </c>
      <c r="D223" s="187" t="s">
        <v>159</v>
      </c>
      <c r="E223" s="188" t="s">
        <v>1746</v>
      </c>
      <c r="F223" s="189" t="s">
        <v>1747</v>
      </c>
      <c r="G223" s="190" t="s">
        <v>162</v>
      </c>
      <c r="H223" s="191">
        <v>2</v>
      </c>
      <c r="I223" s="192"/>
      <c r="J223" s="193">
        <f t="shared" si="20"/>
        <v>0</v>
      </c>
      <c r="K223" s="194"/>
      <c r="L223" s="39"/>
      <c r="M223" s="195" t="s">
        <v>1</v>
      </c>
      <c r="N223" s="196" t="s">
        <v>42</v>
      </c>
      <c r="O223" s="71"/>
      <c r="P223" s="197">
        <f t="shared" si="21"/>
        <v>0</v>
      </c>
      <c r="Q223" s="197">
        <v>0</v>
      </c>
      <c r="R223" s="197">
        <f t="shared" si="22"/>
        <v>0</v>
      </c>
      <c r="S223" s="197">
        <v>0</v>
      </c>
      <c r="T223" s="198">
        <f t="shared" si="23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9" t="s">
        <v>252</v>
      </c>
      <c r="AT223" s="199" t="s">
        <v>159</v>
      </c>
      <c r="AU223" s="199" t="s">
        <v>85</v>
      </c>
      <c r="AY223" s="17" t="s">
        <v>157</v>
      </c>
      <c r="BE223" s="200">
        <f t="shared" si="24"/>
        <v>0</v>
      </c>
      <c r="BF223" s="200">
        <f t="shared" si="25"/>
        <v>0</v>
      </c>
      <c r="BG223" s="200">
        <f t="shared" si="26"/>
        <v>0</v>
      </c>
      <c r="BH223" s="200">
        <f t="shared" si="27"/>
        <v>0</v>
      </c>
      <c r="BI223" s="200">
        <f t="shared" si="28"/>
        <v>0</v>
      </c>
      <c r="BJ223" s="17" t="s">
        <v>85</v>
      </c>
      <c r="BK223" s="200">
        <f t="shared" si="29"/>
        <v>0</v>
      </c>
      <c r="BL223" s="17" t="s">
        <v>252</v>
      </c>
      <c r="BM223" s="199" t="s">
        <v>1748</v>
      </c>
    </row>
    <row r="224" spans="1:65" s="2" customFormat="1" ht="33" customHeight="1">
      <c r="A224" s="34"/>
      <c r="B224" s="35"/>
      <c r="C224" s="187" t="s">
        <v>635</v>
      </c>
      <c r="D224" s="187" t="s">
        <v>159</v>
      </c>
      <c r="E224" s="188" t="s">
        <v>1749</v>
      </c>
      <c r="F224" s="189" t="s">
        <v>1750</v>
      </c>
      <c r="G224" s="190" t="s">
        <v>162</v>
      </c>
      <c r="H224" s="191">
        <v>2</v>
      </c>
      <c r="I224" s="192"/>
      <c r="J224" s="193">
        <f t="shared" si="20"/>
        <v>0</v>
      </c>
      <c r="K224" s="194"/>
      <c r="L224" s="39"/>
      <c r="M224" s="195" t="s">
        <v>1</v>
      </c>
      <c r="N224" s="196" t="s">
        <v>42</v>
      </c>
      <c r="O224" s="71"/>
      <c r="P224" s="197">
        <f t="shared" si="21"/>
        <v>0</v>
      </c>
      <c r="Q224" s="197">
        <v>0</v>
      </c>
      <c r="R224" s="197">
        <f t="shared" si="22"/>
        <v>0</v>
      </c>
      <c r="S224" s="197">
        <v>0</v>
      </c>
      <c r="T224" s="198">
        <f t="shared" si="23"/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9" t="s">
        <v>252</v>
      </c>
      <c r="AT224" s="199" t="s">
        <v>159</v>
      </c>
      <c r="AU224" s="199" t="s">
        <v>85</v>
      </c>
      <c r="AY224" s="17" t="s">
        <v>157</v>
      </c>
      <c r="BE224" s="200">
        <f t="shared" si="24"/>
        <v>0</v>
      </c>
      <c r="BF224" s="200">
        <f t="shared" si="25"/>
        <v>0</v>
      </c>
      <c r="BG224" s="200">
        <f t="shared" si="26"/>
        <v>0</v>
      </c>
      <c r="BH224" s="200">
        <f t="shared" si="27"/>
        <v>0</v>
      </c>
      <c r="BI224" s="200">
        <f t="shared" si="28"/>
        <v>0</v>
      </c>
      <c r="BJ224" s="17" t="s">
        <v>85</v>
      </c>
      <c r="BK224" s="200">
        <f t="shared" si="29"/>
        <v>0</v>
      </c>
      <c r="BL224" s="17" t="s">
        <v>252</v>
      </c>
      <c r="BM224" s="199" t="s">
        <v>1751</v>
      </c>
    </row>
    <row r="225" spans="1:65" s="2" customFormat="1" ht="33" customHeight="1">
      <c r="A225" s="34"/>
      <c r="B225" s="35"/>
      <c r="C225" s="187" t="s">
        <v>643</v>
      </c>
      <c r="D225" s="187" t="s">
        <v>159</v>
      </c>
      <c r="E225" s="188" t="s">
        <v>1752</v>
      </c>
      <c r="F225" s="189" t="s">
        <v>1753</v>
      </c>
      <c r="G225" s="190" t="s">
        <v>162</v>
      </c>
      <c r="H225" s="191">
        <v>2</v>
      </c>
      <c r="I225" s="192"/>
      <c r="J225" s="193">
        <f t="shared" si="20"/>
        <v>0</v>
      </c>
      <c r="K225" s="194"/>
      <c r="L225" s="39"/>
      <c r="M225" s="195" t="s">
        <v>1</v>
      </c>
      <c r="N225" s="196" t="s">
        <v>42</v>
      </c>
      <c r="O225" s="71"/>
      <c r="P225" s="197">
        <f t="shared" si="21"/>
        <v>0</v>
      </c>
      <c r="Q225" s="197">
        <v>0</v>
      </c>
      <c r="R225" s="197">
        <f t="shared" si="22"/>
        <v>0</v>
      </c>
      <c r="S225" s="197">
        <v>0</v>
      </c>
      <c r="T225" s="198">
        <f t="shared" si="23"/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252</v>
      </c>
      <c r="AT225" s="199" t="s">
        <v>159</v>
      </c>
      <c r="AU225" s="199" t="s">
        <v>85</v>
      </c>
      <c r="AY225" s="17" t="s">
        <v>157</v>
      </c>
      <c r="BE225" s="200">
        <f t="shared" si="24"/>
        <v>0</v>
      </c>
      <c r="BF225" s="200">
        <f t="shared" si="25"/>
        <v>0</v>
      </c>
      <c r="BG225" s="200">
        <f t="shared" si="26"/>
        <v>0</v>
      </c>
      <c r="BH225" s="200">
        <f t="shared" si="27"/>
        <v>0</v>
      </c>
      <c r="BI225" s="200">
        <f t="shared" si="28"/>
        <v>0</v>
      </c>
      <c r="BJ225" s="17" t="s">
        <v>85</v>
      </c>
      <c r="BK225" s="200">
        <f t="shared" si="29"/>
        <v>0</v>
      </c>
      <c r="BL225" s="17" t="s">
        <v>252</v>
      </c>
      <c r="BM225" s="199" t="s">
        <v>1754</v>
      </c>
    </row>
    <row r="226" spans="1:65" s="2" customFormat="1" ht="16.5" customHeight="1">
      <c r="A226" s="34"/>
      <c r="B226" s="35"/>
      <c r="C226" s="187" t="s">
        <v>649</v>
      </c>
      <c r="D226" s="187" t="s">
        <v>159</v>
      </c>
      <c r="E226" s="188" t="s">
        <v>1755</v>
      </c>
      <c r="F226" s="189" t="s">
        <v>1756</v>
      </c>
      <c r="G226" s="190" t="s">
        <v>487</v>
      </c>
      <c r="H226" s="191">
        <v>404</v>
      </c>
      <c r="I226" s="192"/>
      <c r="J226" s="193">
        <f t="shared" si="20"/>
        <v>0</v>
      </c>
      <c r="K226" s="194"/>
      <c r="L226" s="39"/>
      <c r="M226" s="195" t="s">
        <v>1</v>
      </c>
      <c r="N226" s="196" t="s">
        <v>42</v>
      </c>
      <c r="O226" s="71"/>
      <c r="P226" s="197">
        <f t="shared" si="21"/>
        <v>0</v>
      </c>
      <c r="Q226" s="197">
        <v>0</v>
      </c>
      <c r="R226" s="197">
        <f t="shared" si="22"/>
        <v>0</v>
      </c>
      <c r="S226" s="197">
        <v>0</v>
      </c>
      <c r="T226" s="198">
        <f t="shared" si="23"/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252</v>
      </c>
      <c r="AT226" s="199" t="s">
        <v>159</v>
      </c>
      <c r="AU226" s="199" t="s">
        <v>85</v>
      </c>
      <c r="AY226" s="17" t="s">
        <v>157</v>
      </c>
      <c r="BE226" s="200">
        <f t="shared" si="24"/>
        <v>0</v>
      </c>
      <c r="BF226" s="200">
        <f t="shared" si="25"/>
        <v>0</v>
      </c>
      <c r="BG226" s="200">
        <f t="shared" si="26"/>
        <v>0</v>
      </c>
      <c r="BH226" s="200">
        <f t="shared" si="27"/>
        <v>0</v>
      </c>
      <c r="BI226" s="200">
        <f t="shared" si="28"/>
        <v>0</v>
      </c>
      <c r="BJ226" s="17" t="s">
        <v>85</v>
      </c>
      <c r="BK226" s="200">
        <f t="shared" si="29"/>
        <v>0</v>
      </c>
      <c r="BL226" s="17" t="s">
        <v>252</v>
      </c>
      <c r="BM226" s="199" t="s">
        <v>1757</v>
      </c>
    </row>
    <row r="227" spans="1:65" s="2" customFormat="1" ht="21.75" customHeight="1">
      <c r="A227" s="34"/>
      <c r="B227" s="35"/>
      <c r="C227" s="187" t="s">
        <v>654</v>
      </c>
      <c r="D227" s="187" t="s">
        <v>159</v>
      </c>
      <c r="E227" s="188" t="s">
        <v>1758</v>
      </c>
      <c r="F227" s="189" t="s">
        <v>1759</v>
      </c>
      <c r="G227" s="190" t="s">
        <v>487</v>
      </c>
      <c r="H227" s="191">
        <v>450</v>
      </c>
      <c r="I227" s="192"/>
      <c r="J227" s="193">
        <f t="shared" si="20"/>
        <v>0</v>
      </c>
      <c r="K227" s="194"/>
      <c r="L227" s="39"/>
      <c r="M227" s="195" t="s">
        <v>1</v>
      </c>
      <c r="N227" s="196" t="s">
        <v>42</v>
      </c>
      <c r="O227" s="71"/>
      <c r="P227" s="197">
        <f t="shared" si="21"/>
        <v>0</v>
      </c>
      <c r="Q227" s="197">
        <v>0</v>
      </c>
      <c r="R227" s="197">
        <f t="shared" si="22"/>
        <v>0</v>
      </c>
      <c r="S227" s="197">
        <v>0</v>
      </c>
      <c r="T227" s="198">
        <f t="shared" si="23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252</v>
      </c>
      <c r="AT227" s="199" t="s">
        <v>159</v>
      </c>
      <c r="AU227" s="199" t="s">
        <v>85</v>
      </c>
      <c r="AY227" s="17" t="s">
        <v>157</v>
      </c>
      <c r="BE227" s="200">
        <f t="shared" si="24"/>
        <v>0</v>
      </c>
      <c r="BF227" s="200">
        <f t="shared" si="25"/>
        <v>0</v>
      </c>
      <c r="BG227" s="200">
        <f t="shared" si="26"/>
        <v>0</v>
      </c>
      <c r="BH227" s="200">
        <f t="shared" si="27"/>
        <v>0</v>
      </c>
      <c r="BI227" s="200">
        <f t="shared" si="28"/>
        <v>0</v>
      </c>
      <c r="BJ227" s="17" t="s">
        <v>85</v>
      </c>
      <c r="BK227" s="200">
        <f t="shared" si="29"/>
        <v>0</v>
      </c>
      <c r="BL227" s="17" t="s">
        <v>252</v>
      </c>
      <c r="BM227" s="199" t="s">
        <v>1760</v>
      </c>
    </row>
    <row r="228" spans="1:65" s="2" customFormat="1" ht="24.2" customHeight="1">
      <c r="A228" s="34"/>
      <c r="B228" s="35"/>
      <c r="C228" s="187" t="s">
        <v>659</v>
      </c>
      <c r="D228" s="187" t="s">
        <v>159</v>
      </c>
      <c r="E228" s="188" t="s">
        <v>1761</v>
      </c>
      <c r="F228" s="189" t="s">
        <v>1762</v>
      </c>
      <c r="G228" s="190" t="s">
        <v>162</v>
      </c>
      <c r="H228" s="191">
        <v>2</v>
      </c>
      <c r="I228" s="192"/>
      <c r="J228" s="193">
        <f t="shared" si="20"/>
        <v>0</v>
      </c>
      <c r="K228" s="194"/>
      <c r="L228" s="39"/>
      <c r="M228" s="195" t="s">
        <v>1</v>
      </c>
      <c r="N228" s="196" t="s">
        <v>42</v>
      </c>
      <c r="O228" s="71"/>
      <c r="P228" s="197">
        <f t="shared" si="21"/>
        <v>0</v>
      </c>
      <c r="Q228" s="197">
        <v>0</v>
      </c>
      <c r="R228" s="197">
        <f t="shared" si="22"/>
        <v>0</v>
      </c>
      <c r="S228" s="197">
        <v>0</v>
      </c>
      <c r="T228" s="198">
        <f t="shared" si="23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9" t="s">
        <v>252</v>
      </c>
      <c r="AT228" s="199" t="s">
        <v>159</v>
      </c>
      <c r="AU228" s="199" t="s">
        <v>85</v>
      </c>
      <c r="AY228" s="17" t="s">
        <v>157</v>
      </c>
      <c r="BE228" s="200">
        <f t="shared" si="24"/>
        <v>0</v>
      </c>
      <c r="BF228" s="200">
        <f t="shared" si="25"/>
        <v>0</v>
      </c>
      <c r="BG228" s="200">
        <f t="shared" si="26"/>
        <v>0</v>
      </c>
      <c r="BH228" s="200">
        <f t="shared" si="27"/>
        <v>0</v>
      </c>
      <c r="BI228" s="200">
        <f t="shared" si="28"/>
        <v>0</v>
      </c>
      <c r="BJ228" s="17" t="s">
        <v>85</v>
      </c>
      <c r="BK228" s="200">
        <f t="shared" si="29"/>
        <v>0</v>
      </c>
      <c r="BL228" s="17" t="s">
        <v>252</v>
      </c>
      <c r="BM228" s="199" t="s">
        <v>1763</v>
      </c>
    </row>
    <row r="229" spans="1:65" s="2" customFormat="1" ht="24.2" customHeight="1">
      <c r="A229" s="34"/>
      <c r="B229" s="35"/>
      <c r="C229" s="187" t="s">
        <v>663</v>
      </c>
      <c r="D229" s="187" t="s">
        <v>159</v>
      </c>
      <c r="E229" s="188" t="s">
        <v>1764</v>
      </c>
      <c r="F229" s="189" t="s">
        <v>1765</v>
      </c>
      <c r="G229" s="190" t="s">
        <v>162</v>
      </c>
      <c r="H229" s="191">
        <v>1</v>
      </c>
      <c r="I229" s="192"/>
      <c r="J229" s="193">
        <f t="shared" si="20"/>
        <v>0</v>
      </c>
      <c r="K229" s="194"/>
      <c r="L229" s="39"/>
      <c r="M229" s="195" t="s">
        <v>1</v>
      </c>
      <c r="N229" s="196" t="s">
        <v>42</v>
      </c>
      <c r="O229" s="71"/>
      <c r="P229" s="197">
        <f t="shared" si="21"/>
        <v>0</v>
      </c>
      <c r="Q229" s="197">
        <v>0</v>
      </c>
      <c r="R229" s="197">
        <f t="shared" si="22"/>
        <v>0</v>
      </c>
      <c r="S229" s="197">
        <v>0</v>
      </c>
      <c r="T229" s="198">
        <f t="shared" si="23"/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252</v>
      </c>
      <c r="AT229" s="199" t="s">
        <v>159</v>
      </c>
      <c r="AU229" s="199" t="s">
        <v>85</v>
      </c>
      <c r="AY229" s="17" t="s">
        <v>157</v>
      </c>
      <c r="BE229" s="200">
        <f t="shared" si="24"/>
        <v>0</v>
      </c>
      <c r="BF229" s="200">
        <f t="shared" si="25"/>
        <v>0</v>
      </c>
      <c r="BG229" s="200">
        <f t="shared" si="26"/>
        <v>0</v>
      </c>
      <c r="BH229" s="200">
        <f t="shared" si="27"/>
        <v>0</v>
      </c>
      <c r="BI229" s="200">
        <f t="shared" si="28"/>
        <v>0</v>
      </c>
      <c r="BJ229" s="17" t="s">
        <v>85</v>
      </c>
      <c r="BK229" s="200">
        <f t="shared" si="29"/>
        <v>0</v>
      </c>
      <c r="BL229" s="17" t="s">
        <v>252</v>
      </c>
      <c r="BM229" s="199" t="s">
        <v>1766</v>
      </c>
    </row>
    <row r="230" spans="1:65" s="12" customFormat="1" ht="25.9" customHeight="1">
      <c r="B230" s="171"/>
      <c r="C230" s="172"/>
      <c r="D230" s="173" t="s">
        <v>76</v>
      </c>
      <c r="E230" s="174" t="s">
        <v>1767</v>
      </c>
      <c r="F230" s="174" t="s">
        <v>1768</v>
      </c>
      <c r="G230" s="172"/>
      <c r="H230" s="172"/>
      <c r="I230" s="175"/>
      <c r="J230" s="176">
        <f>BK230</f>
        <v>0</v>
      </c>
      <c r="K230" s="172"/>
      <c r="L230" s="177"/>
      <c r="M230" s="178"/>
      <c r="N230" s="179"/>
      <c r="O230" s="179"/>
      <c r="P230" s="180">
        <f>SUM(P231:P240)</f>
        <v>0</v>
      </c>
      <c r="Q230" s="179"/>
      <c r="R230" s="180">
        <f>SUM(R231:R240)</f>
        <v>0</v>
      </c>
      <c r="S230" s="179"/>
      <c r="T230" s="181">
        <f>SUM(T231:T240)</f>
        <v>0</v>
      </c>
      <c r="AR230" s="182" t="s">
        <v>87</v>
      </c>
      <c r="AT230" s="183" t="s">
        <v>76</v>
      </c>
      <c r="AU230" s="183" t="s">
        <v>77</v>
      </c>
      <c r="AY230" s="182" t="s">
        <v>157</v>
      </c>
      <c r="BK230" s="184">
        <f>SUM(BK231:BK240)</f>
        <v>0</v>
      </c>
    </row>
    <row r="231" spans="1:65" s="2" customFormat="1" ht="24.2" customHeight="1">
      <c r="A231" s="34"/>
      <c r="B231" s="35"/>
      <c r="C231" s="187" t="s">
        <v>667</v>
      </c>
      <c r="D231" s="187" t="s">
        <v>159</v>
      </c>
      <c r="E231" s="188" t="s">
        <v>1769</v>
      </c>
      <c r="F231" s="189" t="s">
        <v>1770</v>
      </c>
      <c r="G231" s="190" t="s">
        <v>162</v>
      </c>
      <c r="H231" s="191">
        <v>1</v>
      </c>
      <c r="I231" s="192"/>
      <c r="J231" s="193">
        <f t="shared" ref="J231:J240" si="30">ROUND(I231*H231,2)</f>
        <v>0</v>
      </c>
      <c r="K231" s="194"/>
      <c r="L231" s="39"/>
      <c r="M231" s="195" t="s">
        <v>1</v>
      </c>
      <c r="N231" s="196" t="s">
        <v>42</v>
      </c>
      <c r="O231" s="71"/>
      <c r="P231" s="197">
        <f t="shared" ref="P231:P240" si="31">O231*H231</f>
        <v>0</v>
      </c>
      <c r="Q231" s="197">
        <v>0</v>
      </c>
      <c r="R231" s="197">
        <f t="shared" ref="R231:R240" si="32">Q231*H231</f>
        <v>0</v>
      </c>
      <c r="S231" s="197">
        <v>0</v>
      </c>
      <c r="T231" s="198">
        <f t="shared" ref="T231:T240" si="33"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252</v>
      </c>
      <c r="AT231" s="199" t="s">
        <v>159</v>
      </c>
      <c r="AU231" s="199" t="s">
        <v>85</v>
      </c>
      <c r="AY231" s="17" t="s">
        <v>157</v>
      </c>
      <c r="BE231" s="200">
        <f t="shared" ref="BE231:BE240" si="34">IF(N231="základní",J231,0)</f>
        <v>0</v>
      </c>
      <c r="BF231" s="200">
        <f t="shared" ref="BF231:BF240" si="35">IF(N231="snížená",J231,0)</f>
        <v>0</v>
      </c>
      <c r="BG231" s="200">
        <f t="shared" ref="BG231:BG240" si="36">IF(N231="zákl. přenesená",J231,0)</f>
        <v>0</v>
      </c>
      <c r="BH231" s="200">
        <f t="shared" ref="BH231:BH240" si="37">IF(N231="sníž. přenesená",J231,0)</f>
        <v>0</v>
      </c>
      <c r="BI231" s="200">
        <f t="shared" ref="BI231:BI240" si="38">IF(N231="nulová",J231,0)</f>
        <v>0</v>
      </c>
      <c r="BJ231" s="17" t="s">
        <v>85</v>
      </c>
      <c r="BK231" s="200">
        <f t="shared" ref="BK231:BK240" si="39">ROUND(I231*H231,2)</f>
        <v>0</v>
      </c>
      <c r="BL231" s="17" t="s">
        <v>252</v>
      </c>
      <c r="BM231" s="199" t="s">
        <v>1771</v>
      </c>
    </row>
    <row r="232" spans="1:65" s="2" customFormat="1" ht="37.799999999999997" customHeight="1">
      <c r="A232" s="34"/>
      <c r="B232" s="35"/>
      <c r="C232" s="187" t="s">
        <v>672</v>
      </c>
      <c r="D232" s="187" t="s">
        <v>159</v>
      </c>
      <c r="E232" s="188" t="s">
        <v>1772</v>
      </c>
      <c r="F232" s="189" t="s">
        <v>1773</v>
      </c>
      <c r="G232" s="190" t="s">
        <v>162</v>
      </c>
      <c r="H232" s="191">
        <v>5</v>
      </c>
      <c r="I232" s="192"/>
      <c r="J232" s="193">
        <f t="shared" si="30"/>
        <v>0</v>
      </c>
      <c r="K232" s="194"/>
      <c r="L232" s="39"/>
      <c r="M232" s="195" t="s">
        <v>1</v>
      </c>
      <c r="N232" s="196" t="s">
        <v>42</v>
      </c>
      <c r="O232" s="71"/>
      <c r="P232" s="197">
        <f t="shared" si="31"/>
        <v>0</v>
      </c>
      <c r="Q232" s="197">
        <v>0</v>
      </c>
      <c r="R232" s="197">
        <f t="shared" si="32"/>
        <v>0</v>
      </c>
      <c r="S232" s="197">
        <v>0</v>
      </c>
      <c r="T232" s="198">
        <f t="shared" si="33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9" t="s">
        <v>252</v>
      </c>
      <c r="AT232" s="199" t="s">
        <v>159</v>
      </c>
      <c r="AU232" s="199" t="s">
        <v>85</v>
      </c>
      <c r="AY232" s="17" t="s">
        <v>157</v>
      </c>
      <c r="BE232" s="200">
        <f t="shared" si="34"/>
        <v>0</v>
      </c>
      <c r="BF232" s="200">
        <f t="shared" si="35"/>
        <v>0</v>
      </c>
      <c r="BG232" s="200">
        <f t="shared" si="36"/>
        <v>0</v>
      </c>
      <c r="BH232" s="200">
        <f t="shared" si="37"/>
        <v>0</v>
      </c>
      <c r="BI232" s="200">
        <f t="shared" si="38"/>
        <v>0</v>
      </c>
      <c r="BJ232" s="17" t="s">
        <v>85</v>
      </c>
      <c r="BK232" s="200">
        <f t="shared" si="39"/>
        <v>0</v>
      </c>
      <c r="BL232" s="17" t="s">
        <v>252</v>
      </c>
      <c r="BM232" s="199" t="s">
        <v>1774</v>
      </c>
    </row>
    <row r="233" spans="1:65" s="2" customFormat="1" ht="37.799999999999997" customHeight="1">
      <c r="A233" s="34"/>
      <c r="B233" s="35"/>
      <c r="C233" s="187" t="s">
        <v>676</v>
      </c>
      <c r="D233" s="187" t="s">
        <v>159</v>
      </c>
      <c r="E233" s="188" t="s">
        <v>1775</v>
      </c>
      <c r="F233" s="189" t="s">
        <v>1776</v>
      </c>
      <c r="G233" s="190" t="s">
        <v>162</v>
      </c>
      <c r="H233" s="191">
        <v>6</v>
      </c>
      <c r="I233" s="192"/>
      <c r="J233" s="193">
        <f t="shared" si="30"/>
        <v>0</v>
      </c>
      <c r="K233" s="194"/>
      <c r="L233" s="39"/>
      <c r="M233" s="195" t="s">
        <v>1</v>
      </c>
      <c r="N233" s="196" t="s">
        <v>42</v>
      </c>
      <c r="O233" s="71"/>
      <c r="P233" s="197">
        <f t="shared" si="31"/>
        <v>0</v>
      </c>
      <c r="Q233" s="197">
        <v>0</v>
      </c>
      <c r="R233" s="197">
        <f t="shared" si="32"/>
        <v>0</v>
      </c>
      <c r="S233" s="197">
        <v>0</v>
      </c>
      <c r="T233" s="198">
        <f t="shared" si="33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9" t="s">
        <v>252</v>
      </c>
      <c r="AT233" s="199" t="s">
        <v>159</v>
      </c>
      <c r="AU233" s="199" t="s">
        <v>85</v>
      </c>
      <c r="AY233" s="17" t="s">
        <v>157</v>
      </c>
      <c r="BE233" s="200">
        <f t="shared" si="34"/>
        <v>0</v>
      </c>
      <c r="BF233" s="200">
        <f t="shared" si="35"/>
        <v>0</v>
      </c>
      <c r="BG233" s="200">
        <f t="shared" si="36"/>
        <v>0</v>
      </c>
      <c r="BH233" s="200">
        <f t="shared" si="37"/>
        <v>0</v>
      </c>
      <c r="BI233" s="200">
        <f t="shared" si="38"/>
        <v>0</v>
      </c>
      <c r="BJ233" s="17" t="s">
        <v>85</v>
      </c>
      <c r="BK233" s="200">
        <f t="shared" si="39"/>
        <v>0</v>
      </c>
      <c r="BL233" s="17" t="s">
        <v>252</v>
      </c>
      <c r="BM233" s="199" t="s">
        <v>1777</v>
      </c>
    </row>
    <row r="234" spans="1:65" s="2" customFormat="1" ht="37.799999999999997" customHeight="1">
      <c r="A234" s="34"/>
      <c r="B234" s="35"/>
      <c r="C234" s="187" t="s">
        <v>681</v>
      </c>
      <c r="D234" s="187" t="s">
        <v>159</v>
      </c>
      <c r="E234" s="188" t="s">
        <v>1778</v>
      </c>
      <c r="F234" s="189" t="s">
        <v>1779</v>
      </c>
      <c r="G234" s="190" t="s">
        <v>162</v>
      </c>
      <c r="H234" s="191">
        <v>1</v>
      </c>
      <c r="I234" s="192"/>
      <c r="J234" s="193">
        <f t="shared" si="30"/>
        <v>0</v>
      </c>
      <c r="K234" s="194"/>
      <c r="L234" s="39"/>
      <c r="M234" s="195" t="s">
        <v>1</v>
      </c>
      <c r="N234" s="196" t="s">
        <v>42</v>
      </c>
      <c r="O234" s="71"/>
      <c r="P234" s="197">
        <f t="shared" si="31"/>
        <v>0</v>
      </c>
      <c r="Q234" s="197">
        <v>0</v>
      </c>
      <c r="R234" s="197">
        <f t="shared" si="32"/>
        <v>0</v>
      </c>
      <c r="S234" s="197">
        <v>0</v>
      </c>
      <c r="T234" s="198">
        <f t="shared" si="33"/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252</v>
      </c>
      <c r="AT234" s="199" t="s">
        <v>159</v>
      </c>
      <c r="AU234" s="199" t="s">
        <v>85</v>
      </c>
      <c r="AY234" s="17" t="s">
        <v>157</v>
      </c>
      <c r="BE234" s="200">
        <f t="shared" si="34"/>
        <v>0</v>
      </c>
      <c r="BF234" s="200">
        <f t="shared" si="35"/>
        <v>0</v>
      </c>
      <c r="BG234" s="200">
        <f t="shared" si="36"/>
        <v>0</v>
      </c>
      <c r="BH234" s="200">
        <f t="shared" si="37"/>
        <v>0</v>
      </c>
      <c r="BI234" s="200">
        <f t="shared" si="38"/>
        <v>0</v>
      </c>
      <c r="BJ234" s="17" t="s">
        <v>85</v>
      </c>
      <c r="BK234" s="200">
        <f t="shared" si="39"/>
        <v>0</v>
      </c>
      <c r="BL234" s="17" t="s">
        <v>252</v>
      </c>
      <c r="BM234" s="199" t="s">
        <v>1780</v>
      </c>
    </row>
    <row r="235" spans="1:65" s="2" customFormat="1" ht="24.2" customHeight="1">
      <c r="A235" s="34"/>
      <c r="B235" s="35"/>
      <c r="C235" s="187" t="s">
        <v>686</v>
      </c>
      <c r="D235" s="187" t="s">
        <v>159</v>
      </c>
      <c r="E235" s="188" t="s">
        <v>1781</v>
      </c>
      <c r="F235" s="189" t="s">
        <v>1782</v>
      </c>
      <c r="G235" s="190" t="s">
        <v>162</v>
      </c>
      <c r="H235" s="191">
        <v>1</v>
      </c>
      <c r="I235" s="192"/>
      <c r="J235" s="193">
        <f t="shared" si="30"/>
        <v>0</v>
      </c>
      <c r="K235" s="194"/>
      <c r="L235" s="39"/>
      <c r="M235" s="195" t="s">
        <v>1</v>
      </c>
      <c r="N235" s="196" t="s">
        <v>42</v>
      </c>
      <c r="O235" s="71"/>
      <c r="P235" s="197">
        <f t="shared" si="31"/>
        <v>0</v>
      </c>
      <c r="Q235" s="197">
        <v>0</v>
      </c>
      <c r="R235" s="197">
        <f t="shared" si="32"/>
        <v>0</v>
      </c>
      <c r="S235" s="197">
        <v>0</v>
      </c>
      <c r="T235" s="198">
        <f t="shared" si="33"/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9" t="s">
        <v>252</v>
      </c>
      <c r="AT235" s="199" t="s">
        <v>159</v>
      </c>
      <c r="AU235" s="199" t="s">
        <v>85</v>
      </c>
      <c r="AY235" s="17" t="s">
        <v>157</v>
      </c>
      <c r="BE235" s="200">
        <f t="shared" si="34"/>
        <v>0</v>
      </c>
      <c r="BF235" s="200">
        <f t="shared" si="35"/>
        <v>0</v>
      </c>
      <c r="BG235" s="200">
        <f t="shared" si="36"/>
        <v>0</v>
      </c>
      <c r="BH235" s="200">
        <f t="shared" si="37"/>
        <v>0</v>
      </c>
      <c r="BI235" s="200">
        <f t="shared" si="38"/>
        <v>0</v>
      </c>
      <c r="BJ235" s="17" t="s">
        <v>85</v>
      </c>
      <c r="BK235" s="200">
        <f t="shared" si="39"/>
        <v>0</v>
      </c>
      <c r="BL235" s="17" t="s">
        <v>252</v>
      </c>
      <c r="BM235" s="199" t="s">
        <v>1783</v>
      </c>
    </row>
    <row r="236" spans="1:65" s="2" customFormat="1" ht="24.2" customHeight="1">
      <c r="A236" s="34"/>
      <c r="B236" s="35"/>
      <c r="C236" s="187" t="s">
        <v>692</v>
      </c>
      <c r="D236" s="187" t="s">
        <v>159</v>
      </c>
      <c r="E236" s="188" t="s">
        <v>1784</v>
      </c>
      <c r="F236" s="189" t="s">
        <v>1785</v>
      </c>
      <c r="G236" s="190" t="s">
        <v>162</v>
      </c>
      <c r="H236" s="191">
        <v>54</v>
      </c>
      <c r="I236" s="192"/>
      <c r="J236" s="193">
        <f t="shared" si="30"/>
        <v>0</v>
      </c>
      <c r="K236" s="194"/>
      <c r="L236" s="39"/>
      <c r="M236" s="195" t="s">
        <v>1</v>
      </c>
      <c r="N236" s="196" t="s">
        <v>42</v>
      </c>
      <c r="O236" s="71"/>
      <c r="P236" s="197">
        <f t="shared" si="31"/>
        <v>0</v>
      </c>
      <c r="Q236" s="197">
        <v>0</v>
      </c>
      <c r="R236" s="197">
        <f t="shared" si="32"/>
        <v>0</v>
      </c>
      <c r="S236" s="197">
        <v>0</v>
      </c>
      <c r="T236" s="198">
        <f t="shared" si="33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252</v>
      </c>
      <c r="AT236" s="199" t="s">
        <v>159</v>
      </c>
      <c r="AU236" s="199" t="s">
        <v>85</v>
      </c>
      <c r="AY236" s="17" t="s">
        <v>157</v>
      </c>
      <c r="BE236" s="200">
        <f t="shared" si="34"/>
        <v>0</v>
      </c>
      <c r="BF236" s="200">
        <f t="shared" si="35"/>
        <v>0</v>
      </c>
      <c r="BG236" s="200">
        <f t="shared" si="36"/>
        <v>0</v>
      </c>
      <c r="BH236" s="200">
        <f t="shared" si="37"/>
        <v>0</v>
      </c>
      <c r="BI236" s="200">
        <f t="shared" si="38"/>
        <v>0</v>
      </c>
      <c r="BJ236" s="17" t="s">
        <v>85</v>
      </c>
      <c r="BK236" s="200">
        <f t="shared" si="39"/>
        <v>0</v>
      </c>
      <c r="BL236" s="17" t="s">
        <v>252</v>
      </c>
      <c r="BM236" s="199" t="s">
        <v>1786</v>
      </c>
    </row>
    <row r="237" spans="1:65" s="2" customFormat="1" ht="24.2" customHeight="1">
      <c r="A237" s="34"/>
      <c r="B237" s="35"/>
      <c r="C237" s="187" t="s">
        <v>697</v>
      </c>
      <c r="D237" s="187" t="s">
        <v>159</v>
      </c>
      <c r="E237" s="188" t="s">
        <v>1787</v>
      </c>
      <c r="F237" s="189" t="s">
        <v>1788</v>
      </c>
      <c r="G237" s="190" t="s">
        <v>162</v>
      </c>
      <c r="H237" s="191">
        <v>1</v>
      </c>
      <c r="I237" s="192"/>
      <c r="J237" s="193">
        <f t="shared" si="30"/>
        <v>0</v>
      </c>
      <c r="K237" s="194"/>
      <c r="L237" s="39"/>
      <c r="M237" s="195" t="s">
        <v>1</v>
      </c>
      <c r="N237" s="196" t="s">
        <v>42</v>
      </c>
      <c r="O237" s="71"/>
      <c r="P237" s="197">
        <f t="shared" si="31"/>
        <v>0</v>
      </c>
      <c r="Q237" s="197">
        <v>0</v>
      </c>
      <c r="R237" s="197">
        <f t="shared" si="32"/>
        <v>0</v>
      </c>
      <c r="S237" s="197">
        <v>0</v>
      </c>
      <c r="T237" s="198">
        <f t="shared" si="33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252</v>
      </c>
      <c r="AT237" s="199" t="s">
        <v>159</v>
      </c>
      <c r="AU237" s="199" t="s">
        <v>85</v>
      </c>
      <c r="AY237" s="17" t="s">
        <v>157</v>
      </c>
      <c r="BE237" s="200">
        <f t="shared" si="34"/>
        <v>0</v>
      </c>
      <c r="BF237" s="200">
        <f t="shared" si="35"/>
        <v>0</v>
      </c>
      <c r="BG237" s="200">
        <f t="shared" si="36"/>
        <v>0</v>
      </c>
      <c r="BH237" s="200">
        <f t="shared" si="37"/>
        <v>0</v>
      </c>
      <c r="BI237" s="200">
        <f t="shared" si="38"/>
        <v>0</v>
      </c>
      <c r="BJ237" s="17" t="s">
        <v>85</v>
      </c>
      <c r="BK237" s="200">
        <f t="shared" si="39"/>
        <v>0</v>
      </c>
      <c r="BL237" s="17" t="s">
        <v>252</v>
      </c>
      <c r="BM237" s="199" t="s">
        <v>1789</v>
      </c>
    </row>
    <row r="238" spans="1:65" s="2" customFormat="1" ht="21.75" customHeight="1">
      <c r="A238" s="34"/>
      <c r="B238" s="35"/>
      <c r="C238" s="187" t="s">
        <v>702</v>
      </c>
      <c r="D238" s="187" t="s">
        <v>159</v>
      </c>
      <c r="E238" s="188" t="s">
        <v>1790</v>
      </c>
      <c r="F238" s="189" t="s">
        <v>1791</v>
      </c>
      <c r="G238" s="190" t="s">
        <v>162</v>
      </c>
      <c r="H238" s="191">
        <v>6</v>
      </c>
      <c r="I238" s="192"/>
      <c r="J238" s="193">
        <f t="shared" si="30"/>
        <v>0</v>
      </c>
      <c r="K238" s="194"/>
      <c r="L238" s="39"/>
      <c r="M238" s="195" t="s">
        <v>1</v>
      </c>
      <c r="N238" s="196" t="s">
        <v>42</v>
      </c>
      <c r="O238" s="71"/>
      <c r="P238" s="197">
        <f t="shared" si="31"/>
        <v>0</v>
      </c>
      <c r="Q238" s="197">
        <v>0</v>
      </c>
      <c r="R238" s="197">
        <f t="shared" si="32"/>
        <v>0</v>
      </c>
      <c r="S238" s="197">
        <v>0</v>
      </c>
      <c r="T238" s="198">
        <f t="shared" si="33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9" t="s">
        <v>252</v>
      </c>
      <c r="AT238" s="199" t="s">
        <v>159</v>
      </c>
      <c r="AU238" s="199" t="s">
        <v>85</v>
      </c>
      <c r="AY238" s="17" t="s">
        <v>157</v>
      </c>
      <c r="BE238" s="200">
        <f t="shared" si="34"/>
        <v>0</v>
      </c>
      <c r="BF238" s="200">
        <f t="shared" si="35"/>
        <v>0</v>
      </c>
      <c r="BG238" s="200">
        <f t="shared" si="36"/>
        <v>0</v>
      </c>
      <c r="BH238" s="200">
        <f t="shared" si="37"/>
        <v>0</v>
      </c>
      <c r="BI238" s="200">
        <f t="shared" si="38"/>
        <v>0</v>
      </c>
      <c r="BJ238" s="17" t="s">
        <v>85</v>
      </c>
      <c r="BK238" s="200">
        <f t="shared" si="39"/>
        <v>0</v>
      </c>
      <c r="BL238" s="17" t="s">
        <v>252</v>
      </c>
      <c r="BM238" s="199" t="s">
        <v>1792</v>
      </c>
    </row>
    <row r="239" spans="1:65" s="2" customFormat="1" ht="16.5" customHeight="1">
      <c r="A239" s="34"/>
      <c r="B239" s="35"/>
      <c r="C239" s="187" t="s">
        <v>707</v>
      </c>
      <c r="D239" s="187" t="s">
        <v>159</v>
      </c>
      <c r="E239" s="188" t="s">
        <v>1793</v>
      </c>
      <c r="F239" s="189" t="s">
        <v>1794</v>
      </c>
      <c r="G239" s="190" t="s">
        <v>162</v>
      </c>
      <c r="H239" s="191">
        <v>7</v>
      </c>
      <c r="I239" s="192"/>
      <c r="J239" s="193">
        <f t="shared" si="30"/>
        <v>0</v>
      </c>
      <c r="K239" s="194"/>
      <c r="L239" s="39"/>
      <c r="M239" s="195" t="s">
        <v>1</v>
      </c>
      <c r="N239" s="196" t="s">
        <v>42</v>
      </c>
      <c r="O239" s="71"/>
      <c r="P239" s="197">
        <f t="shared" si="31"/>
        <v>0</v>
      </c>
      <c r="Q239" s="197">
        <v>0</v>
      </c>
      <c r="R239" s="197">
        <f t="shared" si="32"/>
        <v>0</v>
      </c>
      <c r="S239" s="197">
        <v>0</v>
      </c>
      <c r="T239" s="198">
        <f t="shared" si="33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252</v>
      </c>
      <c r="AT239" s="199" t="s">
        <v>159</v>
      </c>
      <c r="AU239" s="199" t="s">
        <v>85</v>
      </c>
      <c r="AY239" s="17" t="s">
        <v>157</v>
      </c>
      <c r="BE239" s="200">
        <f t="shared" si="34"/>
        <v>0</v>
      </c>
      <c r="BF239" s="200">
        <f t="shared" si="35"/>
        <v>0</v>
      </c>
      <c r="BG239" s="200">
        <f t="shared" si="36"/>
        <v>0</v>
      </c>
      <c r="BH239" s="200">
        <f t="shared" si="37"/>
        <v>0</v>
      </c>
      <c r="BI239" s="200">
        <f t="shared" si="38"/>
        <v>0</v>
      </c>
      <c r="BJ239" s="17" t="s">
        <v>85</v>
      </c>
      <c r="BK239" s="200">
        <f t="shared" si="39"/>
        <v>0</v>
      </c>
      <c r="BL239" s="17" t="s">
        <v>252</v>
      </c>
      <c r="BM239" s="199" t="s">
        <v>1795</v>
      </c>
    </row>
    <row r="240" spans="1:65" s="2" customFormat="1" ht="24.2" customHeight="1">
      <c r="A240" s="34"/>
      <c r="B240" s="35"/>
      <c r="C240" s="187" t="s">
        <v>711</v>
      </c>
      <c r="D240" s="187" t="s">
        <v>159</v>
      </c>
      <c r="E240" s="188" t="s">
        <v>1796</v>
      </c>
      <c r="F240" s="189" t="s">
        <v>1797</v>
      </c>
      <c r="G240" s="190" t="s">
        <v>162</v>
      </c>
      <c r="H240" s="191">
        <v>2</v>
      </c>
      <c r="I240" s="192"/>
      <c r="J240" s="193">
        <f t="shared" si="30"/>
        <v>0</v>
      </c>
      <c r="K240" s="194"/>
      <c r="L240" s="39"/>
      <c r="M240" s="195" t="s">
        <v>1</v>
      </c>
      <c r="N240" s="196" t="s">
        <v>42</v>
      </c>
      <c r="O240" s="71"/>
      <c r="P240" s="197">
        <f t="shared" si="31"/>
        <v>0</v>
      </c>
      <c r="Q240" s="197">
        <v>0</v>
      </c>
      <c r="R240" s="197">
        <f t="shared" si="32"/>
        <v>0</v>
      </c>
      <c r="S240" s="197">
        <v>0</v>
      </c>
      <c r="T240" s="198">
        <f t="shared" si="33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252</v>
      </c>
      <c r="AT240" s="199" t="s">
        <v>159</v>
      </c>
      <c r="AU240" s="199" t="s">
        <v>85</v>
      </c>
      <c r="AY240" s="17" t="s">
        <v>157</v>
      </c>
      <c r="BE240" s="200">
        <f t="shared" si="34"/>
        <v>0</v>
      </c>
      <c r="BF240" s="200">
        <f t="shared" si="35"/>
        <v>0</v>
      </c>
      <c r="BG240" s="200">
        <f t="shared" si="36"/>
        <v>0</v>
      </c>
      <c r="BH240" s="200">
        <f t="shared" si="37"/>
        <v>0</v>
      </c>
      <c r="BI240" s="200">
        <f t="shared" si="38"/>
        <v>0</v>
      </c>
      <c r="BJ240" s="17" t="s">
        <v>85</v>
      </c>
      <c r="BK240" s="200">
        <f t="shared" si="39"/>
        <v>0</v>
      </c>
      <c r="BL240" s="17" t="s">
        <v>252</v>
      </c>
      <c r="BM240" s="199" t="s">
        <v>1798</v>
      </c>
    </row>
    <row r="241" spans="1:65" s="12" customFormat="1" ht="25.9" customHeight="1">
      <c r="B241" s="171"/>
      <c r="C241" s="172"/>
      <c r="D241" s="173" t="s">
        <v>76</v>
      </c>
      <c r="E241" s="174" t="s">
        <v>1799</v>
      </c>
      <c r="F241" s="174" t="s">
        <v>1800</v>
      </c>
      <c r="G241" s="172"/>
      <c r="H241" s="172"/>
      <c r="I241" s="175"/>
      <c r="J241" s="176">
        <f>BK241</f>
        <v>0</v>
      </c>
      <c r="K241" s="172"/>
      <c r="L241" s="177"/>
      <c r="M241" s="178"/>
      <c r="N241" s="179"/>
      <c r="O241" s="179"/>
      <c r="P241" s="180">
        <f>SUM(P242:P244)</f>
        <v>0</v>
      </c>
      <c r="Q241" s="179"/>
      <c r="R241" s="180">
        <f>SUM(R242:R244)</f>
        <v>0</v>
      </c>
      <c r="S241" s="179"/>
      <c r="T241" s="181">
        <f>SUM(T242:T244)</f>
        <v>0</v>
      </c>
      <c r="AR241" s="182" t="s">
        <v>87</v>
      </c>
      <c r="AT241" s="183" t="s">
        <v>76</v>
      </c>
      <c r="AU241" s="183" t="s">
        <v>77</v>
      </c>
      <c r="AY241" s="182" t="s">
        <v>157</v>
      </c>
      <c r="BK241" s="184">
        <f>SUM(BK242:BK244)</f>
        <v>0</v>
      </c>
    </row>
    <row r="242" spans="1:65" s="2" customFormat="1" ht="37.799999999999997" customHeight="1">
      <c r="A242" s="34"/>
      <c r="B242" s="35"/>
      <c r="C242" s="187" t="s">
        <v>715</v>
      </c>
      <c r="D242" s="187" t="s">
        <v>159</v>
      </c>
      <c r="E242" s="188" t="s">
        <v>1801</v>
      </c>
      <c r="F242" s="189" t="s">
        <v>1802</v>
      </c>
      <c r="G242" s="190" t="s">
        <v>162</v>
      </c>
      <c r="H242" s="191">
        <v>5</v>
      </c>
      <c r="I242" s="192"/>
      <c r="J242" s="193">
        <f>ROUND(I242*H242,2)</f>
        <v>0</v>
      </c>
      <c r="K242" s="194"/>
      <c r="L242" s="39"/>
      <c r="M242" s="195" t="s">
        <v>1</v>
      </c>
      <c r="N242" s="196" t="s">
        <v>42</v>
      </c>
      <c r="O242" s="71"/>
      <c r="P242" s="197">
        <f>O242*H242</f>
        <v>0</v>
      </c>
      <c r="Q242" s="197">
        <v>0</v>
      </c>
      <c r="R242" s="197">
        <f>Q242*H242</f>
        <v>0</v>
      </c>
      <c r="S242" s="197">
        <v>0</v>
      </c>
      <c r="T242" s="19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252</v>
      </c>
      <c r="AT242" s="199" t="s">
        <v>159</v>
      </c>
      <c r="AU242" s="199" t="s">
        <v>85</v>
      </c>
      <c r="AY242" s="17" t="s">
        <v>157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7" t="s">
        <v>85</v>
      </c>
      <c r="BK242" s="200">
        <f>ROUND(I242*H242,2)</f>
        <v>0</v>
      </c>
      <c r="BL242" s="17" t="s">
        <v>252</v>
      </c>
      <c r="BM242" s="199" t="s">
        <v>1803</v>
      </c>
    </row>
    <row r="243" spans="1:65" s="2" customFormat="1" ht="16.5" customHeight="1">
      <c r="A243" s="34"/>
      <c r="B243" s="35"/>
      <c r="C243" s="187" t="s">
        <v>719</v>
      </c>
      <c r="D243" s="187" t="s">
        <v>159</v>
      </c>
      <c r="E243" s="188" t="s">
        <v>1804</v>
      </c>
      <c r="F243" s="189" t="s">
        <v>1805</v>
      </c>
      <c r="G243" s="190" t="s">
        <v>162</v>
      </c>
      <c r="H243" s="191">
        <v>5</v>
      </c>
      <c r="I243" s="192"/>
      <c r="J243" s="193">
        <f>ROUND(I243*H243,2)</f>
        <v>0</v>
      </c>
      <c r="K243" s="194"/>
      <c r="L243" s="39"/>
      <c r="M243" s="195" t="s">
        <v>1</v>
      </c>
      <c r="N243" s="196" t="s">
        <v>42</v>
      </c>
      <c r="O243" s="71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252</v>
      </c>
      <c r="AT243" s="199" t="s">
        <v>159</v>
      </c>
      <c r="AU243" s="199" t="s">
        <v>85</v>
      </c>
      <c r="AY243" s="17" t="s">
        <v>157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7" t="s">
        <v>85</v>
      </c>
      <c r="BK243" s="200">
        <f>ROUND(I243*H243,2)</f>
        <v>0</v>
      </c>
      <c r="BL243" s="17" t="s">
        <v>252</v>
      </c>
      <c r="BM243" s="199" t="s">
        <v>1806</v>
      </c>
    </row>
    <row r="244" spans="1:65" s="2" customFormat="1" ht="16.5" customHeight="1">
      <c r="A244" s="34"/>
      <c r="B244" s="35"/>
      <c r="C244" s="187" t="s">
        <v>723</v>
      </c>
      <c r="D244" s="187" t="s">
        <v>159</v>
      </c>
      <c r="E244" s="188" t="s">
        <v>1807</v>
      </c>
      <c r="F244" s="189" t="s">
        <v>1808</v>
      </c>
      <c r="G244" s="190" t="s">
        <v>162</v>
      </c>
      <c r="H244" s="191">
        <v>5</v>
      </c>
      <c r="I244" s="192"/>
      <c r="J244" s="193">
        <f>ROUND(I244*H244,2)</f>
        <v>0</v>
      </c>
      <c r="K244" s="194"/>
      <c r="L244" s="39"/>
      <c r="M244" s="195" t="s">
        <v>1</v>
      </c>
      <c r="N244" s="196" t="s">
        <v>42</v>
      </c>
      <c r="O244" s="71"/>
      <c r="P244" s="197">
        <f>O244*H244</f>
        <v>0</v>
      </c>
      <c r="Q244" s="197">
        <v>0</v>
      </c>
      <c r="R244" s="197">
        <f>Q244*H244</f>
        <v>0</v>
      </c>
      <c r="S244" s="197">
        <v>0</v>
      </c>
      <c r="T244" s="19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9" t="s">
        <v>252</v>
      </c>
      <c r="AT244" s="199" t="s">
        <v>159</v>
      </c>
      <c r="AU244" s="199" t="s">
        <v>85</v>
      </c>
      <c r="AY244" s="17" t="s">
        <v>157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7" t="s">
        <v>85</v>
      </c>
      <c r="BK244" s="200">
        <f>ROUND(I244*H244,2)</f>
        <v>0</v>
      </c>
      <c r="BL244" s="17" t="s">
        <v>252</v>
      </c>
      <c r="BM244" s="199" t="s">
        <v>1809</v>
      </c>
    </row>
    <row r="245" spans="1:65" s="12" customFormat="1" ht="25.9" customHeight="1">
      <c r="B245" s="171"/>
      <c r="C245" s="172"/>
      <c r="D245" s="173" t="s">
        <v>76</v>
      </c>
      <c r="E245" s="174" t="s">
        <v>823</v>
      </c>
      <c r="F245" s="174" t="s">
        <v>824</v>
      </c>
      <c r="G245" s="172"/>
      <c r="H245" s="172"/>
      <c r="I245" s="175"/>
      <c r="J245" s="176">
        <f>BK245</f>
        <v>0</v>
      </c>
      <c r="K245" s="172"/>
      <c r="L245" s="177"/>
      <c r="M245" s="178"/>
      <c r="N245" s="179"/>
      <c r="O245" s="179"/>
      <c r="P245" s="180">
        <f>P246+P252+P257</f>
        <v>0</v>
      </c>
      <c r="Q245" s="179"/>
      <c r="R245" s="180">
        <f>R246+R252+R257</f>
        <v>0</v>
      </c>
      <c r="S245" s="179"/>
      <c r="T245" s="181">
        <f>T246+T252+T257</f>
        <v>0</v>
      </c>
      <c r="AR245" s="182" t="s">
        <v>87</v>
      </c>
      <c r="AT245" s="183" t="s">
        <v>76</v>
      </c>
      <c r="AU245" s="183" t="s">
        <v>77</v>
      </c>
      <c r="AY245" s="182" t="s">
        <v>157</v>
      </c>
      <c r="BK245" s="184">
        <f>BK246+BK252+BK257</f>
        <v>0</v>
      </c>
    </row>
    <row r="246" spans="1:65" s="12" customFormat="1" ht="22.8" customHeight="1">
      <c r="B246" s="171"/>
      <c r="C246" s="172"/>
      <c r="D246" s="173" t="s">
        <v>76</v>
      </c>
      <c r="E246" s="185" t="s">
        <v>1810</v>
      </c>
      <c r="F246" s="185" t="s">
        <v>1811</v>
      </c>
      <c r="G246" s="172"/>
      <c r="H246" s="172"/>
      <c r="I246" s="175"/>
      <c r="J246" s="186">
        <f>BK246</f>
        <v>0</v>
      </c>
      <c r="K246" s="172"/>
      <c r="L246" s="177"/>
      <c r="M246" s="178"/>
      <c r="N246" s="179"/>
      <c r="O246" s="179"/>
      <c r="P246" s="180">
        <f>SUM(P247:P251)</f>
        <v>0</v>
      </c>
      <c r="Q246" s="179"/>
      <c r="R246" s="180">
        <f>SUM(R247:R251)</f>
        <v>0</v>
      </c>
      <c r="S246" s="179"/>
      <c r="T246" s="181">
        <f>SUM(T247:T251)</f>
        <v>0</v>
      </c>
      <c r="AR246" s="182" t="s">
        <v>85</v>
      </c>
      <c r="AT246" s="183" t="s">
        <v>76</v>
      </c>
      <c r="AU246" s="183" t="s">
        <v>85</v>
      </c>
      <c r="AY246" s="182" t="s">
        <v>157</v>
      </c>
      <c r="BK246" s="184">
        <f>SUM(BK247:BK251)</f>
        <v>0</v>
      </c>
    </row>
    <row r="247" spans="1:65" s="2" customFormat="1" ht="24.2" customHeight="1">
      <c r="A247" s="34"/>
      <c r="B247" s="35"/>
      <c r="C247" s="187" t="s">
        <v>727</v>
      </c>
      <c r="D247" s="187" t="s">
        <v>159</v>
      </c>
      <c r="E247" s="188" t="s">
        <v>1812</v>
      </c>
      <c r="F247" s="189" t="s">
        <v>1813</v>
      </c>
      <c r="G247" s="190" t="s">
        <v>162</v>
      </c>
      <c r="H247" s="191">
        <v>1</v>
      </c>
      <c r="I247" s="192"/>
      <c r="J247" s="193">
        <f>ROUND(I247*H247,2)</f>
        <v>0</v>
      </c>
      <c r="K247" s="194"/>
      <c r="L247" s="39"/>
      <c r="M247" s="195" t="s">
        <v>1</v>
      </c>
      <c r="N247" s="196" t="s">
        <v>42</v>
      </c>
      <c r="O247" s="71"/>
      <c r="P247" s="197">
        <f>O247*H247</f>
        <v>0</v>
      </c>
      <c r="Q247" s="197">
        <v>0</v>
      </c>
      <c r="R247" s="197">
        <f>Q247*H247</f>
        <v>0</v>
      </c>
      <c r="S247" s="197">
        <v>0</v>
      </c>
      <c r="T247" s="19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9" t="s">
        <v>163</v>
      </c>
      <c r="AT247" s="199" t="s">
        <v>159</v>
      </c>
      <c r="AU247" s="199" t="s">
        <v>87</v>
      </c>
      <c r="AY247" s="17" t="s">
        <v>157</v>
      </c>
      <c r="BE247" s="200">
        <f>IF(N247="základní",J247,0)</f>
        <v>0</v>
      </c>
      <c r="BF247" s="200">
        <f>IF(N247="snížená",J247,0)</f>
        <v>0</v>
      </c>
      <c r="BG247" s="200">
        <f>IF(N247="zákl. přenesená",J247,0)</f>
        <v>0</v>
      </c>
      <c r="BH247" s="200">
        <f>IF(N247="sníž. přenesená",J247,0)</f>
        <v>0</v>
      </c>
      <c r="BI247" s="200">
        <f>IF(N247="nulová",J247,0)</f>
        <v>0</v>
      </c>
      <c r="BJ247" s="17" t="s">
        <v>85</v>
      </c>
      <c r="BK247" s="200">
        <f>ROUND(I247*H247,2)</f>
        <v>0</v>
      </c>
      <c r="BL247" s="17" t="s">
        <v>163</v>
      </c>
      <c r="BM247" s="199" t="s">
        <v>1814</v>
      </c>
    </row>
    <row r="248" spans="1:65" s="2" customFormat="1" ht="24.2" customHeight="1">
      <c r="A248" s="34"/>
      <c r="B248" s="35"/>
      <c r="C248" s="187" t="s">
        <v>732</v>
      </c>
      <c r="D248" s="187" t="s">
        <v>159</v>
      </c>
      <c r="E248" s="188" t="s">
        <v>1815</v>
      </c>
      <c r="F248" s="189" t="s">
        <v>1816</v>
      </c>
      <c r="G248" s="190" t="s">
        <v>162</v>
      </c>
      <c r="H248" s="191">
        <v>3</v>
      </c>
      <c r="I248" s="192"/>
      <c r="J248" s="193">
        <f>ROUND(I248*H248,2)</f>
        <v>0</v>
      </c>
      <c r="K248" s="194"/>
      <c r="L248" s="39"/>
      <c r="M248" s="195" t="s">
        <v>1</v>
      </c>
      <c r="N248" s="196" t="s">
        <v>42</v>
      </c>
      <c r="O248" s="71"/>
      <c r="P248" s="197">
        <f>O248*H248</f>
        <v>0</v>
      </c>
      <c r="Q248" s="197">
        <v>0</v>
      </c>
      <c r="R248" s="197">
        <f>Q248*H248</f>
        <v>0</v>
      </c>
      <c r="S248" s="197">
        <v>0</v>
      </c>
      <c r="T248" s="19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163</v>
      </c>
      <c r="AT248" s="199" t="s">
        <v>159</v>
      </c>
      <c r="AU248" s="199" t="s">
        <v>87</v>
      </c>
      <c r="AY248" s="17" t="s">
        <v>157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7" t="s">
        <v>85</v>
      </c>
      <c r="BK248" s="200">
        <f>ROUND(I248*H248,2)</f>
        <v>0</v>
      </c>
      <c r="BL248" s="17" t="s">
        <v>163</v>
      </c>
      <c r="BM248" s="199" t="s">
        <v>1817</v>
      </c>
    </row>
    <row r="249" spans="1:65" s="2" customFormat="1" ht="24.2" customHeight="1">
      <c r="A249" s="34"/>
      <c r="B249" s="35"/>
      <c r="C249" s="187" t="s">
        <v>738</v>
      </c>
      <c r="D249" s="187" t="s">
        <v>159</v>
      </c>
      <c r="E249" s="188" t="s">
        <v>1818</v>
      </c>
      <c r="F249" s="189" t="s">
        <v>1819</v>
      </c>
      <c r="G249" s="190" t="s">
        <v>162</v>
      </c>
      <c r="H249" s="191">
        <v>1</v>
      </c>
      <c r="I249" s="192"/>
      <c r="J249" s="193">
        <f>ROUND(I249*H249,2)</f>
        <v>0</v>
      </c>
      <c r="K249" s="194"/>
      <c r="L249" s="39"/>
      <c r="M249" s="195" t="s">
        <v>1</v>
      </c>
      <c r="N249" s="196" t="s">
        <v>42</v>
      </c>
      <c r="O249" s="71"/>
      <c r="P249" s="197">
        <f>O249*H249</f>
        <v>0</v>
      </c>
      <c r="Q249" s="197">
        <v>0</v>
      </c>
      <c r="R249" s="197">
        <f>Q249*H249</f>
        <v>0</v>
      </c>
      <c r="S249" s="197">
        <v>0</v>
      </c>
      <c r="T249" s="19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163</v>
      </c>
      <c r="AT249" s="199" t="s">
        <v>159</v>
      </c>
      <c r="AU249" s="199" t="s">
        <v>87</v>
      </c>
      <c r="AY249" s="17" t="s">
        <v>157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7" t="s">
        <v>85</v>
      </c>
      <c r="BK249" s="200">
        <f>ROUND(I249*H249,2)</f>
        <v>0</v>
      </c>
      <c r="BL249" s="17" t="s">
        <v>163</v>
      </c>
      <c r="BM249" s="199" t="s">
        <v>1820</v>
      </c>
    </row>
    <row r="250" spans="1:65" s="2" customFormat="1" ht="24.2" customHeight="1">
      <c r="A250" s="34"/>
      <c r="B250" s="35"/>
      <c r="C250" s="187" t="s">
        <v>743</v>
      </c>
      <c r="D250" s="187" t="s">
        <v>159</v>
      </c>
      <c r="E250" s="188" t="s">
        <v>1821</v>
      </c>
      <c r="F250" s="189" t="s">
        <v>1822</v>
      </c>
      <c r="G250" s="190" t="s">
        <v>162</v>
      </c>
      <c r="H250" s="191">
        <v>40</v>
      </c>
      <c r="I250" s="192"/>
      <c r="J250" s="193">
        <f>ROUND(I250*H250,2)</f>
        <v>0</v>
      </c>
      <c r="K250" s="194"/>
      <c r="L250" s="39"/>
      <c r="M250" s="195" t="s">
        <v>1</v>
      </c>
      <c r="N250" s="196" t="s">
        <v>42</v>
      </c>
      <c r="O250" s="71"/>
      <c r="P250" s="197">
        <f>O250*H250</f>
        <v>0</v>
      </c>
      <c r="Q250" s="197">
        <v>0</v>
      </c>
      <c r="R250" s="197">
        <f>Q250*H250</f>
        <v>0</v>
      </c>
      <c r="S250" s="197">
        <v>0</v>
      </c>
      <c r="T250" s="19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9" t="s">
        <v>163</v>
      </c>
      <c r="AT250" s="199" t="s">
        <v>159</v>
      </c>
      <c r="AU250" s="199" t="s">
        <v>87</v>
      </c>
      <c r="AY250" s="17" t="s">
        <v>157</v>
      </c>
      <c r="BE250" s="200">
        <f>IF(N250="základní",J250,0)</f>
        <v>0</v>
      </c>
      <c r="BF250" s="200">
        <f>IF(N250="snížená",J250,0)</f>
        <v>0</v>
      </c>
      <c r="BG250" s="200">
        <f>IF(N250="zákl. přenesená",J250,0)</f>
        <v>0</v>
      </c>
      <c r="BH250" s="200">
        <f>IF(N250="sníž. přenesená",J250,0)</f>
        <v>0</v>
      </c>
      <c r="BI250" s="200">
        <f>IF(N250="nulová",J250,0)</f>
        <v>0</v>
      </c>
      <c r="BJ250" s="17" t="s">
        <v>85</v>
      </c>
      <c r="BK250" s="200">
        <f>ROUND(I250*H250,2)</f>
        <v>0</v>
      </c>
      <c r="BL250" s="17" t="s">
        <v>163</v>
      </c>
      <c r="BM250" s="199" t="s">
        <v>1823</v>
      </c>
    </row>
    <row r="251" spans="1:65" s="2" customFormat="1" ht="33" customHeight="1">
      <c r="A251" s="34"/>
      <c r="B251" s="35"/>
      <c r="C251" s="187" t="s">
        <v>747</v>
      </c>
      <c r="D251" s="187" t="s">
        <v>159</v>
      </c>
      <c r="E251" s="188" t="s">
        <v>1824</v>
      </c>
      <c r="F251" s="189" t="s">
        <v>1825</v>
      </c>
      <c r="G251" s="190" t="s">
        <v>162</v>
      </c>
      <c r="H251" s="191">
        <v>1</v>
      </c>
      <c r="I251" s="192"/>
      <c r="J251" s="193">
        <f>ROUND(I251*H251,2)</f>
        <v>0</v>
      </c>
      <c r="K251" s="194"/>
      <c r="L251" s="39"/>
      <c r="M251" s="195" t="s">
        <v>1</v>
      </c>
      <c r="N251" s="196" t="s">
        <v>42</v>
      </c>
      <c r="O251" s="71"/>
      <c r="P251" s="197">
        <f>O251*H251</f>
        <v>0</v>
      </c>
      <c r="Q251" s="197">
        <v>0</v>
      </c>
      <c r="R251" s="197">
        <f>Q251*H251</f>
        <v>0</v>
      </c>
      <c r="S251" s="197">
        <v>0</v>
      </c>
      <c r="T251" s="19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163</v>
      </c>
      <c r="AT251" s="199" t="s">
        <v>159</v>
      </c>
      <c r="AU251" s="199" t="s">
        <v>87</v>
      </c>
      <c r="AY251" s="17" t="s">
        <v>157</v>
      </c>
      <c r="BE251" s="200">
        <f>IF(N251="základní",J251,0)</f>
        <v>0</v>
      </c>
      <c r="BF251" s="200">
        <f>IF(N251="snížená",J251,0)</f>
        <v>0</v>
      </c>
      <c r="BG251" s="200">
        <f>IF(N251="zákl. přenesená",J251,0)</f>
        <v>0</v>
      </c>
      <c r="BH251" s="200">
        <f>IF(N251="sníž. přenesená",J251,0)</f>
        <v>0</v>
      </c>
      <c r="BI251" s="200">
        <f>IF(N251="nulová",J251,0)</f>
        <v>0</v>
      </c>
      <c r="BJ251" s="17" t="s">
        <v>85</v>
      </c>
      <c r="BK251" s="200">
        <f>ROUND(I251*H251,2)</f>
        <v>0</v>
      </c>
      <c r="BL251" s="17" t="s">
        <v>163</v>
      </c>
      <c r="BM251" s="199" t="s">
        <v>1826</v>
      </c>
    </row>
    <row r="252" spans="1:65" s="12" customFormat="1" ht="22.8" customHeight="1">
      <c r="B252" s="171"/>
      <c r="C252" s="172"/>
      <c r="D252" s="173" t="s">
        <v>76</v>
      </c>
      <c r="E252" s="185" t="s">
        <v>1827</v>
      </c>
      <c r="F252" s="185" t="s">
        <v>1828</v>
      </c>
      <c r="G252" s="172"/>
      <c r="H252" s="172"/>
      <c r="I252" s="175"/>
      <c r="J252" s="186">
        <f>BK252</f>
        <v>0</v>
      </c>
      <c r="K252" s="172"/>
      <c r="L252" s="177"/>
      <c r="M252" s="178"/>
      <c r="N252" s="179"/>
      <c r="O252" s="179"/>
      <c r="P252" s="180">
        <f>SUM(P253:P256)</f>
        <v>0</v>
      </c>
      <c r="Q252" s="179"/>
      <c r="R252" s="180">
        <f>SUM(R253:R256)</f>
        <v>0</v>
      </c>
      <c r="S252" s="179"/>
      <c r="T252" s="181">
        <f>SUM(T253:T256)</f>
        <v>0</v>
      </c>
      <c r="AR252" s="182" t="s">
        <v>87</v>
      </c>
      <c r="AT252" s="183" t="s">
        <v>76</v>
      </c>
      <c r="AU252" s="183" t="s">
        <v>85</v>
      </c>
      <c r="AY252" s="182" t="s">
        <v>157</v>
      </c>
      <c r="BK252" s="184">
        <f>SUM(BK253:BK256)</f>
        <v>0</v>
      </c>
    </row>
    <row r="253" spans="1:65" s="2" customFormat="1" ht="37.799999999999997" customHeight="1">
      <c r="A253" s="34"/>
      <c r="B253" s="35"/>
      <c r="C253" s="234" t="s">
        <v>751</v>
      </c>
      <c r="D253" s="234" t="s">
        <v>334</v>
      </c>
      <c r="E253" s="235" t="s">
        <v>1829</v>
      </c>
      <c r="F253" s="236" t="s">
        <v>1830</v>
      </c>
      <c r="G253" s="237" t="s">
        <v>162</v>
      </c>
      <c r="H253" s="238">
        <v>1</v>
      </c>
      <c r="I253" s="239"/>
      <c r="J253" s="240">
        <f>ROUND(I253*H253,2)</f>
        <v>0</v>
      </c>
      <c r="K253" s="241"/>
      <c r="L253" s="242"/>
      <c r="M253" s="243" t="s">
        <v>1</v>
      </c>
      <c r="N253" s="244" t="s">
        <v>42</v>
      </c>
      <c r="O253" s="71"/>
      <c r="P253" s="197">
        <f>O253*H253</f>
        <v>0</v>
      </c>
      <c r="Q253" s="197">
        <v>0</v>
      </c>
      <c r="R253" s="197">
        <f>Q253*H253</f>
        <v>0</v>
      </c>
      <c r="S253" s="197">
        <v>0</v>
      </c>
      <c r="T253" s="19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328</v>
      </c>
      <c r="AT253" s="199" t="s">
        <v>334</v>
      </c>
      <c r="AU253" s="199" t="s">
        <v>87</v>
      </c>
      <c r="AY253" s="17" t="s">
        <v>157</v>
      </c>
      <c r="BE253" s="200">
        <f>IF(N253="základní",J253,0)</f>
        <v>0</v>
      </c>
      <c r="BF253" s="200">
        <f>IF(N253="snížená",J253,0)</f>
        <v>0</v>
      </c>
      <c r="BG253" s="200">
        <f>IF(N253="zákl. přenesená",J253,0)</f>
        <v>0</v>
      </c>
      <c r="BH253" s="200">
        <f>IF(N253="sníž. přenesená",J253,0)</f>
        <v>0</v>
      </c>
      <c r="BI253" s="200">
        <f>IF(N253="nulová",J253,0)</f>
        <v>0</v>
      </c>
      <c r="BJ253" s="17" t="s">
        <v>85</v>
      </c>
      <c r="BK253" s="200">
        <f>ROUND(I253*H253,2)</f>
        <v>0</v>
      </c>
      <c r="BL253" s="17" t="s">
        <v>252</v>
      </c>
      <c r="BM253" s="199" t="s">
        <v>1831</v>
      </c>
    </row>
    <row r="254" spans="1:65" s="2" customFormat="1" ht="16.5" customHeight="1">
      <c r="A254" s="34"/>
      <c r="B254" s="35"/>
      <c r="C254" s="234" t="s">
        <v>755</v>
      </c>
      <c r="D254" s="234" t="s">
        <v>334</v>
      </c>
      <c r="E254" s="235" t="s">
        <v>1832</v>
      </c>
      <c r="F254" s="236" t="s">
        <v>1833</v>
      </c>
      <c r="G254" s="237" t="s">
        <v>162</v>
      </c>
      <c r="H254" s="238">
        <v>1</v>
      </c>
      <c r="I254" s="239"/>
      <c r="J254" s="240">
        <f>ROUND(I254*H254,2)</f>
        <v>0</v>
      </c>
      <c r="K254" s="241"/>
      <c r="L254" s="242"/>
      <c r="M254" s="243" t="s">
        <v>1</v>
      </c>
      <c r="N254" s="244" t="s">
        <v>42</v>
      </c>
      <c r="O254" s="71"/>
      <c r="P254" s="197">
        <f>O254*H254</f>
        <v>0</v>
      </c>
      <c r="Q254" s="197">
        <v>0</v>
      </c>
      <c r="R254" s="197">
        <f>Q254*H254</f>
        <v>0</v>
      </c>
      <c r="S254" s="197">
        <v>0</v>
      </c>
      <c r="T254" s="19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9" t="s">
        <v>328</v>
      </c>
      <c r="AT254" s="199" t="s">
        <v>334</v>
      </c>
      <c r="AU254" s="199" t="s">
        <v>87</v>
      </c>
      <c r="AY254" s="17" t="s">
        <v>157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7" t="s">
        <v>85</v>
      </c>
      <c r="BK254" s="200">
        <f>ROUND(I254*H254,2)</f>
        <v>0</v>
      </c>
      <c r="BL254" s="17" t="s">
        <v>252</v>
      </c>
      <c r="BM254" s="199" t="s">
        <v>1834</v>
      </c>
    </row>
    <row r="255" spans="1:65" s="2" customFormat="1" ht="24.2" customHeight="1">
      <c r="A255" s="34"/>
      <c r="B255" s="35"/>
      <c r="C255" s="234" t="s">
        <v>759</v>
      </c>
      <c r="D255" s="234" t="s">
        <v>334</v>
      </c>
      <c r="E255" s="235" t="s">
        <v>1835</v>
      </c>
      <c r="F255" s="236" t="s">
        <v>1836</v>
      </c>
      <c r="G255" s="237" t="s">
        <v>162</v>
      </c>
      <c r="H255" s="238">
        <v>1</v>
      </c>
      <c r="I255" s="239"/>
      <c r="J255" s="240">
        <f>ROUND(I255*H255,2)</f>
        <v>0</v>
      </c>
      <c r="K255" s="241"/>
      <c r="L255" s="242"/>
      <c r="M255" s="243" t="s">
        <v>1</v>
      </c>
      <c r="N255" s="244" t="s">
        <v>42</v>
      </c>
      <c r="O255" s="71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9" t="s">
        <v>328</v>
      </c>
      <c r="AT255" s="199" t="s">
        <v>334</v>
      </c>
      <c r="AU255" s="199" t="s">
        <v>87</v>
      </c>
      <c r="AY255" s="17" t="s">
        <v>157</v>
      </c>
      <c r="BE255" s="200">
        <f>IF(N255="základní",J255,0)</f>
        <v>0</v>
      </c>
      <c r="BF255" s="200">
        <f>IF(N255="snížená",J255,0)</f>
        <v>0</v>
      </c>
      <c r="BG255" s="200">
        <f>IF(N255="zákl. přenesená",J255,0)</f>
        <v>0</v>
      </c>
      <c r="BH255" s="200">
        <f>IF(N255="sníž. přenesená",J255,0)</f>
        <v>0</v>
      </c>
      <c r="BI255" s="200">
        <f>IF(N255="nulová",J255,0)</f>
        <v>0</v>
      </c>
      <c r="BJ255" s="17" t="s">
        <v>85</v>
      </c>
      <c r="BK255" s="200">
        <f>ROUND(I255*H255,2)</f>
        <v>0</v>
      </c>
      <c r="BL255" s="17" t="s">
        <v>252</v>
      </c>
      <c r="BM255" s="199" t="s">
        <v>1837</v>
      </c>
    </row>
    <row r="256" spans="1:65" s="2" customFormat="1" ht="24.2" customHeight="1">
      <c r="A256" s="34"/>
      <c r="B256" s="35"/>
      <c r="C256" s="187" t="s">
        <v>763</v>
      </c>
      <c r="D256" s="187" t="s">
        <v>159</v>
      </c>
      <c r="E256" s="188" t="s">
        <v>1838</v>
      </c>
      <c r="F256" s="189" t="s">
        <v>1839</v>
      </c>
      <c r="G256" s="190" t="s">
        <v>1840</v>
      </c>
      <c r="H256" s="191">
        <v>1</v>
      </c>
      <c r="I256" s="192"/>
      <c r="J256" s="193">
        <f>ROUND(I256*H256,2)</f>
        <v>0</v>
      </c>
      <c r="K256" s="194"/>
      <c r="L256" s="39"/>
      <c r="M256" s="195" t="s">
        <v>1</v>
      </c>
      <c r="N256" s="196" t="s">
        <v>42</v>
      </c>
      <c r="O256" s="71"/>
      <c r="P256" s="197">
        <f>O256*H256</f>
        <v>0</v>
      </c>
      <c r="Q256" s="197">
        <v>0</v>
      </c>
      <c r="R256" s="197">
        <f>Q256*H256</f>
        <v>0</v>
      </c>
      <c r="S256" s="197">
        <v>0</v>
      </c>
      <c r="T256" s="19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252</v>
      </c>
      <c r="AT256" s="199" t="s">
        <v>159</v>
      </c>
      <c r="AU256" s="199" t="s">
        <v>87</v>
      </c>
      <c r="AY256" s="17" t="s">
        <v>157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7" t="s">
        <v>85</v>
      </c>
      <c r="BK256" s="200">
        <f>ROUND(I256*H256,2)</f>
        <v>0</v>
      </c>
      <c r="BL256" s="17" t="s">
        <v>252</v>
      </c>
      <c r="BM256" s="199" t="s">
        <v>1841</v>
      </c>
    </row>
    <row r="257" spans="1:65" s="12" customFormat="1" ht="22.8" customHeight="1">
      <c r="B257" s="171"/>
      <c r="C257" s="172"/>
      <c r="D257" s="173" t="s">
        <v>76</v>
      </c>
      <c r="E257" s="185" t="s">
        <v>1842</v>
      </c>
      <c r="F257" s="185" t="s">
        <v>1843</v>
      </c>
      <c r="G257" s="172"/>
      <c r="H257" s="172"/>
      <c r="I257" s="175"/>
      <c r="J257" s="186">
        <f>BK257</f>
        <v>0</v>
      </c>
      <c r="K257" s="172"/>
      <c r="L257" s="177"/>
      <c r="M257" s="178"/>
      <c r="N257" s="179"/>
      <c r="O257" s="179"/>
      <c r="P257" s="180">
        <f>SUM(P258:P259)</f>
        <v>0</v>
      </c>
      <c r="Q257" s="179"/>
      <c r="R257" s="180">
        <f>SUM(R258:R259)</f>
        <v>0</v>
      </c>
      <c r="S257" s="179"/>
      <c r="T257" s="181">
        <f>SUM(T258:T259)</f>
        <v>0</v>
      </c>
      <c r="AR257" s="182" t="s">
        <v>87</v>
      </c>
      <c r="AT257" s="183" t="s">
        <v>76</v>
      </c>
      <c r="AU257" s="183" t="s">
        <v>85</v>
      </c>
      <c r="AY257" s="182" t="s">
        <v>157</v>
      </c>
      <c r="BK257" s="184">
        <f>SUM(BK258:BK259)</f>
        <v>0</v>
      </c>
    </row>
    <row r="258" spans="1:65" s="2" customFormat="1" ht="33" customHeight="1">
      <c r="A258" s="34"/>
      <c r="B258" s="35"/>
      <c r="C258" s="187" t="s">
        <v>767</v>
      </c>
      <c r="D258" s="187" t="s">
        <v>159</v>
      </c>
      <c r="E258" s="188" t="s">
        <v>1844</v>
      </c>
      <c r="F258" s="189" t="s">
        <v>1845</v>
      </c>
      <c r="G258" s="190" t="s">
        <v>162</v>
      </c>
      <c r="H258" s="191">
        <v>3</v>
      </c>
      <c r="I258" s="192"/>
      <c r="J258" s="193">
        <f>ROUND(I258*H258,2)</f>
        <v>0</v>
      </c>
      <c r="K258" s="194"/>
      <c r="L258" s="39"/>
      <c r="M258" s="195" t="s">
        <v>1</v>
      </c>
      <c r="N258" s="196" t="s">
        <v>42</v>
      </c>
      <c r="O258" s="71"/>
      <c r="P258" s="197">
        <f>O258*H258</f>
        <v>0</v>
      </c>
      <c r="Q258" s="197">
        <v>0</v>
      </c>
      <c r="R258" s="197">
        <f>Q258*H258</f>
        <v>0</v>
      </c>
      <c r="S258" s="197">
        <v>0</v>
      </c>
      <c r="T258" s="19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9" t="s">
        <v>252</v>
      </c>
      <c r="AT258" s="199" t="s">
        <v>159</v>
      </c>
      <c r="AU258" s="199" t="s">
        <v>87</v>
      </c>
      <c r="AY258" s="17" t="s">
        <v>157</v>
      </c>
      <c r="BE258" s="200">
        <f>IF(N258="základní",J258,0)</f>
        <v>0</v>
      </c>
      <c r="BF258" s="200">
        <f>IF(N258="snížená",J258,0)</f>
        <v>0</v>
      </c>
      <c r="BG258" s="200">
        <f>IF(N258="zákl. přenesená",J258,0)</f>
        <v>0</v>
      </c>
      <c r="BH258" s="200">
        <f>IF(N258="sníž. přenesená",J258,0)</f>
        <v>0</v>
      </c>
      <c r="BI258" s="200">
        <f>IF(N258="nulová",J258,0)</f>
        <v>0</v>
      </c>
      <c r="BJ258" s="17" t="s">
        <v>85</v>
      </c>
      <c r="BK258" s="200">
        <f>ROUND(I258*H258,2)</f>
        <v>0</v>
      </c>
      <c r="BL258" s="17" t="s">
        <v>252</v>
      </c>
      <c r="BM258" s="199" t="s">
        <v>1846</v>
      </c>
    </row>
    <row r="259" spans="1:65" s="2" customFormat="1" ht="33" customHeight="1">
      <c r="A259" s="34"/>
      <c r="B259" s="35"/>
      <c r="C259" s="187" t="s">
        <v>771</v>
      </c>
      <c r="D259" s="187" t="s">
        <v>159</v>
      </c>
      <c r="E259" s="188" t="s">
        <v>1847</v>
      </c>
      <c r="F259" s="189" t="s">
        <v>1848</v>
      </c>
      <c r="G259" s="190" t="s">
        <v>162</v>
      </c>
      <c r="H259" s="191">
        <v>2</v>
      </c>
      <c r="I259" s="192"/>
      <c r="J259" s="193">
        <f>ROUND(I259*H259,2)</f>
        <v>0</v>
      </c>
      <c r="K259" s="194"/>
      <c r="L259" s="39"/>
      <c r="M259" s="195" t="s">
        <v>1</v>
      </c>
      <c r="N259" s="196" t="s">
        <v>42</v>
      </c>
      <c r="O259" s="71"/>
      <c r="P259" s="197">
        <f>O259*H259</f>
        <v>0</v>
      </c>
      <c r="Q259" s="197">
        <v>0</v>
      </c>
      <c r="R259" s="197">
        <f>Q259*H259</f>
        <v>0</v>
      </c>
      <c r="S259" s="197">
        <v>0</v>
      </c>
      <c r="T259" s="19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9" t="s">
        <v>252</v>
      </c>
      <c r="AT259" s="199" t="s">
        <v>159</v>
      </c>
      <c r="AU259" s="199" t="s">
        <v>87</v>
      </c>
      <c r="AY259" s="17" t="s">
        <v>157</v>
      </c>
      <c r="BE259" s="200">
        <f>IF(N259="základní",J259,0)</f>
        <v>0</v>
      </c>
      <c r="BF259" s="200">
        <f>IF(N259="snížená",J259,0)</f>
        <v>0</v>
      </c>
      <c r="BG259" s="200">
        <f>IF(N259="zákl. přenesená",J259,0)</f>
        <v>0</v>
      </c>
      <c r="BH259" s="200">
        <f>IF(N259="sníž. přenesená",J259,0)</f>
        <v>0</v>
      </c>
      <c r="BI259" s="200">
        <f>IF(N259="nulová",J259,0)</f>
        <v>0</v>
      </c>
      <c r="BJ259" s="17" t="s">
        <v>85</v>
      </c>
      <c r="BK259" s="200">
        <f>ROUND(I259*H259,2)</f>
        <v>0</v>
      </c>
      <c r="BL259" s="17" t="s">
        <v>252</v>
      </c>
      <c r="BM259" s="199" t="s">
        <v>1849</v>
      </c>
    </row>
    <row r="260" spans="1:65" s="12" customFormat="1" ht="25.9" customHeight="1">
      <c r="B260" s="171"/>
      <c r="C260" s="172"/>
      <c r="D260" s="173" t="s">
        <v>76</v>
      </c>
      <c r="E260" s="174" t="s">
        <v>1850</v>
      </c>
      <c r="F260" s="174" t="s">
        <v>1851</v>
      </c>
      <c r="G260" s="172"/>
      <c r="H260" s="172"/>
      <c r="I260" s="175"/>
      <c r="J260" s="176">
        <f>BK260</f>
        <v>0</v>
      </c>
      <c r="K260" s="172"/>
      <c r="L260" s="177"/>
      <c r="M260" s="178"/>
      <c r="N260" s="179"/>
      <c r="O260" s="179"/>
      <c r="P260" s="180">
        <f>SUM(P261:P266)</f>
        <v>0</v>
      </c>
      <c r="Q260" s="179"/>
      <c r="R260" s="180">
        <f>SUM(R261:R266)</f>
        <v>0</v>
      </c>
      <c r="S260" s="179"/>
      <c r="T260" s="181">
        <f>SUM(T261:T266)</f>
        <v>0</v>
      </c>
      <c r="AR260" s="182" t="s">
        <v>163</v>
      </c>
      <c r="AT260" s="183" t="s">
        <v>76</v>
      </c>
      <c r="AU260" s="183" t="s">
        <v>77</v>
      </c>
      <c r="AY260" s="182" t="s">
        <v>157</v>
      </c>
      <c r="BK260" s="184">
        <f>SUM(BK261:BK266)</f>
        <v>0</v>
      </c>
    </row>
    <row r="261" spans="1:65" s="2" customFormat="1" ht="16.5" customHeight="1">
      <c r="A261" s="34"/>
      <c r="B261" s="35"/>
      <c r="C261" s="187" t="s">
        <v>775</v>
      </c>
      <c r="D261" s="187" t="s">
        <v>159</v>
      </c>
      <c r="E261" s="188" t="s">
        <v>1852</v>
      </c>
      <c r="F261" s="189" t="s">
        <v>1853</v>
      </c>
      <c r="G261" s="190" t="s">
        <v>1854</v>
      </c>
      <c r="H261" s="191">
        <v>36</v>
      </c>
      <c r="I261" s="192"/>
      <c r="J261" s="193">
        <f t="shared" ref="J261:J266" si="40">ROUND(I261*H261,2)</f>
        <v>0</v>
      </c>
      <c r="K261" s="194"/>
      <c r="L261" s="39"/>
      <c r="M261" s="195" t="s">
        <v>1</v>
      </c>
      <c r="N261" s="196" t="s">
        <v>42</v>
      </c>
      <c r="O261" s="71"/>
      <c r="P261" s="197">
        <f t="shared" ref="P261:P266" si="41">O261*H261</f>
        <v>0</v>
      </c>
      <c r="Q261" s="197">
        <v>0</v>
      </c>
      <c r="R261" s="197">
        <f t="shared" ref="R261:R266" si="42">Q261*H261</f>
        <v>0</v>
      </c>
      <c r="S261" s="197">
        <v>0</v>
      </c>
      <c r="T261" s="198">
        <f t="shared" ref="T261:T266" si="43"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9" t="s">
        <v>1855</v>
      </c>
      <c r="AT261" s="199" t="s">
        <v>159</v>
      </c>
      <c r="AU261" s="199" t="s">
        <v>85</v>
      </c>
      <c r="AY261" s="17" t="s">
        <v>157</v>
      </c>
      <c r="BE261" s="200">
        <f t="shared" ref="BE261:BE266" si="44">IF(N261="základní",J261,0)</f>
        <v>0</v>
      </c>
      <c r="BF261" s="200">
        <f t="shared" ref="BF261:BF266" si="45">IF(N261="snížená",J261,0)</f>
        <v>0</v>
      </c>
      <c r="BG261" s="200">
        <f t="shared" ref="BG261:BG266" si="46">IF(N261="zákl. přenesená",J261,0)</f>
        <v>0</v>
      </c>
      <c r="BH261" s="200">
        <f t="shared" ref="BH261:BH266" si="47">IF(N261="sníž. přenesená",J261,0)</f>
        <v>0</v>
      </c>
      <c r="BI261" s="200">
        <f t="shared" ref="BI261:BI266" si="48">IF(N261="nulová",J261,0)</f>
        <v>0</v>
      </c>
      <c r="BJ261" s="17" t="s">
        <v>85</v>
      </c>
      <c r="BK261" s="200">
        <f t="shared" ref="BK261:BK266" si="49">ROUND(I261*H261,2)</f>
        <v>0</v>
      </c>
      <c r="BL261" s="17" t="s">
        <v>1855</v>
      </c>
      <c r="BM261" s="199" t="s">
        <v>1856</v>
      </c>
    </row>
    <row r="262" spans="1:65" s="2" customFormat="1" ht="16.5" customHeight="1">
      <c r="A262" s="34"/>
      <c r="B262" s="35"/>
      <c r="C262" s="187" t="s">
        <v>779</v>
      </c>
      <c r="D262" s="187" t="s">
        <v>159</v>
      </c>
      <c r="E262" s="188" t="s">
        <v>1857</v>
      </c>
      <c r="F262" s="189" t="s">
        <v>1858</v>
      </c>
      <c r="G262" s="190" t="s">
        <v>1854</v>
      </c>
      <c r="H262" s="191">
        <v>8</v>
      </c>
      <c r="I262" s="192"/>
      <c r="J262" s="193">
        <f t="shared" si="40"/>
        <v>0</v>
      </c>
      <c r="K262" s="194"/>
      <c r="L262" s="39"/>
      <c r="M262" s="195" t="s">
        <v>1</v>
      </c>
      <c r="N262" s="196" t="s">
        <v>42</v>
      </c>
      <c r="O262" s="71"/>
      <c r="P262" s="197">
        <f t="shared" si="41"/>
        <v>0</v>
      </c>
      <c r="Q262" s="197">
        <v>0</v>
      </c>
      <c r="R262" s="197">
        <f t="shared" si="42"/>
        <v>0</v>
      </c>
      <c r="S262" s="197">
        <v>0</v>
      </c>
      <c r="T262" s="198">
        <f t="shared" si="43"/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9" t="s">
        <v>1855</v>
      </c>
      <c r="AT262" s="199" t="s">
        <v>159</v>
      </c>
      <c r="AU262" s="199" t="s">
        <v>85</v>
      </c>
      <c r="AY262" s="17" t="s">
        <v>157</v>
      </c>
      <c r="BE262" s="200">
        <f t="shared" si="44"/>
        <v>0</v>
      </c>
      <c r="BF262" s="200">
        <f t="shared" si="45"/>
        <v>0</v>
      </c>
      <c r="BG262" s="200">
        <f t="shared" si="46"/>
        <v>0</v>
      </c>
      <c r="BH262" s="200">
        <f t="shared" si="47"/>
        <v>0</v>
      </c>
      <c r="BI262" s="200">
        <f t="shared" si="48"/>
        <v>0</v>
      </c>
      <c r="BJ262" s="17" t="s">
        <v>85</v>
      </c>
      <c r="BK262" s="200">
        <f t="shared" si="49"/>
        <v>0</v>
      </c>
      <c r="BL262" s="17" t="s">
        <v>1855</v>
      </c>
      <c r="BM262" s="199" t="s">
        <v>1859</v>
      </c>
    </row>
    <row r="263" spans="1:65" s="2" customFormat="1" ht="16.5" customHeight="1">
      <c r="A263" s="34"/>
      <c r="B263" s="35"/>
      <c r="C263" s="187" t="s">
        <v>783</v>
      </c>
      <c r="D263" s="187" t="s">
        <v>159</v>
      </c>
      <c r="E263" s="188" t="s">
        <v>1860</v>
      </c>
      <c r="F263" s="189" t="s">
        <v>1861</v>
      </c>
      <c r="G263" s="190" t="s">
        <v>1854</v>
      </c>
      <c r="H263" s="191">
        <v>4</v>
      </c>
      <c r="I263" s="192"/>
      <c r="J263" s="193">
        <f t="shared" si="40"/>
        <v>0</v>
      </c>
      <c r="K263" s="194"/>
      <c r="L263" s="39"/>
      <c r="M263" s="195" t="s">
        <v>1</v>
      </c>
      <c r="N263" s="196" t="s">
        <v>42</v>
      </c>
      <c r="O263" s="71"/>
      <c r="P263" s="197">
        <f t="shared" si="41"/>
        <v>0</v>
      </c>
      <c r="Q263" s="197">
        <v>0</v>
      </c>
      <c r="R263" s="197">
        <f t="shared" si="42"/>
        <v>0</v>
      </c>
      <c r="S263" s="197">
        <v>0</v>
      </c>
      <c r="T263" s="198">
        <f t="shared" si="43"/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9" t="s">
        <v>1855</v>
      </c>
      <c r="AT263" s="199" t="s">
        <v>159</v>
      </c>
      <c r="AU263" s="199" t="s">
        <v>85</v>
      </c>
      <c r="AY263" s="17" t="s">
        <v>157</v>
      </c>
      <c r="BE263" s="200">
        <f t="shared" si="44"/>
        <v>0</v>
      </c>
      <c r="BF263" s="200">
        <f t="shared" si="45"/>
        <v>0</v>
      </c>
      <c r="BG263" s="200">
        <f t="shared" si="46"/>
        <v>0</v>
      </c>
      <c r="BH263" s="200">
        <f t="shared" si="47"/>
        <v>0</v>
      </c>
      <c r="BI263" s="200">
        <f t="shared" si="48"/>
        <v>0</v>
      </c>
      <c r="BJ263" s="17" t="s">
        <v>85</v>
      </c>
      <c r="BK263" s="200">
        <f t="shared" si="49"/>
        <v>0</v>
      </c>
      <c r="BL263" s="17" t="s">
        <v>1855</v>
      </c>
      <c r="BM263" s="199" t="s">
        <v>1862</v>
      </c>
    </row>
    <row r="264" spans="1:65" s="2" customFormat="1" ht="16.5" customHeight="1">
      <c r="A264" s="34"/>
      <c r="B264" s="35"/>
      <c r="C264" s="187" t="s">
        <v>787</v>
      </c>
      <c r="D264" s="187" t="s">
        <v>159</v>
      </c>
      <c r="E264" s="188" t="s">
        <v>1863</v>
      </c>
      <c r="F264" s="189" t="s">
        <v>1864</v>
      </c>
      <c r="G264" s="190" t="s">
        <v>1854</v>
      </c>
      <c r="H264" s="191">
        <v>16</v>
      </c>
      <c r="I264" s="192"/>
      <c r="J264" s="193">
        <f t="shared" si="40"/>
        <v>0</v>
      </c>
      <c r="K264" s="194"/>
      <c r="L264" s="39"/>
      <c r="M264" s="195" t="s">
        <v>1</v>
      </c>
      <c r="N264" s="196" t="s">
        <v>42</v>
      </c>
      <c r="O264" s="71"/>
      <c r="P264" s="197">
        <f t="shared" si="41"/>
        <v>0</v>
      </c>
      <c r="Q264" s="197">
        <v>0</v>
      </c>
      <c r="R264" s="197">
        <f t="shared" si="42"/>
        <v>0</v>
      </c>
      <c r="S264" s="197">
        <v>0</v>
      </c>
      <c r="T264" s="198">
        <f t="shared" si="43"/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9" t="s">
        <v>1855</v>
      </c>
      <c r="AT264" s="199" t="s">
        <v>159</v>
      </c>
      <c r="AU264" s="199" t="s">
        <v>85</v>
      </c>
      <c r="AY264" s="17" t="s">
        <v>157</v>
      </c>
      <c r="BE264" s="200">
        <f t="shared" si="44"/>
        <v>0</v>
      </c>
      <c r="BF264" s="200">
        <f t="shared" si="45"/>
        <v>0</v>
      </c>
      <c r="BG264" s="200">
        <f t="shared" si="46"/>
        <v>0</v>
      </c>
      <c r="BH264" s="200">
        <f t="shared" si="47"/>
        <v>0</v>
      </c>
      <c r="BI264" s="200">
        <f t="shared" si="48"/>
        <v>0</v>
      </c>
      <c r="BJ264" s="17" t="s">
        <v>85</v>
      </c>
      <c r="BK264" s="200">
        <f t="shared" si="49"/>
        <v>0</v>
      </c>
      <c r="BL264" s="17" t="s">
        <v>1855</v>
      </c>
      <c r="BM264" s="199" t="s">
        <v>1865</v>
      </c>
    </row>
    <row r="265" spans="1:65" s="2" customFormat="1" ht="24.2" customHeight="1">
      <c r="A265" s="34"/>
      <c r="B265" s="35"/>
      <c r="C265" s="187" t="s">
        <v>791</v>
      </c>
      <c r="D265" s="187" t="s">
        <v>159</v>
      </c>
      <c r="E265" s="188" t="s">
        <v>1866</v>
      </c>
      <c r="F265" s="189" t="s">
        <v>1867</v>
      </c>
      <c r="G265" s="190" t="s">
        <v>1854</v>
      </c>
      <c r="H265" s="191">
        <v>4</v>
      </c>
      <c r="I265" s="192"/>
      <c r="J265" s="193">
        <f t="shared" si="40"/>
        <v>0</v>
      </c>
      <c r="K265" s="194"/>
      <c r="L265" s="39"/>
      <c r="M265" s="195" t="s">
        <v>1</v>
      </c>
      <c r="N265" s="196" t="s">
        <v>42</v>
      </c>
      <c r="O265" s="71"/>
      <c r="P265" s="197">
        <f t="shared" si="41"/>
        <v>0</v>
      </c>
      <c r="Q265" s="197">
        <v>0</v>
      </c>
      <c r="R265" s="197">
        <f t="shared" si="42"/>
        <v>0</v>
      </c>
      <c r="S265" s="197">
        <v>0</v>
      </c>
      <c r="T265" s="198">
        <f t="shared" si="43"/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9" t="s">
        <v>1855</v>
      </c>
      <c r="AT265" s="199" t="s">
        <v>159</v>
      </c>
      <c r="AU265" s="199" t="s">
        <v>85</v>
      </c>
      <c r="AY265" s="17" t="s">
        <v>157</v>
      </c>
      <c r="BE265" s="200">
        <f t="shared" si="44"/>
        <v>0</v>
      </c>
      <c r="BF265" s="200">
        <f t="shared" si="45"/>
        <v>0</v>
      </c>
      <c r="BG265" s="200">
        <f t="shared" si="46"/>
        <v>0</v>
      </c>
      <c r="BH265" s="200">
        <f t="shared" si="47"/>
        <v>0</v>
      </c>
      <c r="BI265" s="200">
        <f t="shared" si="48"/>
        <v>0</v>
      </c>
      <c r="BJ265" s="17" t="s">
        <v>85</v>
      </c>
      <c r="BK265" s="200">
        <f t="shared" si="49"/>
        <v>0</v>
      </c>
      <c r="BL265" s="17" t="s">
        <v>1855</v>
      </c>
      <c r="BM265" s="199" t="s">
        <v>1868</v>
      </c>
    </row>
    <row r="266" spans="1:65" s="2" customFormat="1" ht="21.75" customHeight="1">
      <c r="A266" s="34"/>
      <c r="B266" s="35"/>
      <c r="C266" s="187" t="s">
        <v>795</v>
      </c>
      <c r="D266" s="187" t="s">
        <v>159</v>
      </c>
      <c r="E266" s="188" t="s">
        <v>1869</v>
      </c>
      <c r="F266" s="189" t="s">
        <v>1870</v>
      </c>
      <c r="G266" s="190" t="s">
        <v>1854</v>
      </c>
      <c r="H266" s="191">
        <v>16</v>
      </c>
      <c r="I266" s="192"/>
      <c r="J266" s="193">
        <f t="shared" si="40"/>
        <v>0</v>
      </c>
      <c r="K266" s="194"/>
      <c r="L266" s="39"/>
      <c r="M266" s="195" t="s">
        <v>1</v>
      </c>
      <c r="N266" s="196" t="s">
        <v>42</v>
      </c>
      <c r="O266" s="71"/>
      <c r="P266" s="197">
        <f t="shared" si="41"/>
        <v>0</v>
      </c>
      <c r="Q266" s="197">
        <v>0</v>
      </c>
      <c r="R266" s="197">
        <f t="shared" si="42"/>
        <v>0</v>
      </c>
      <c r="S266" s="197">
        <v>0</v>
      </c>
      <c r="T266" s="198">
        <f t="shared" si="43"/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9" t="s">
        <v>1855</v>
      </c>
      <c r="AT266" s="199" t="s">
        <v>159</v>
      </c>
      <c r="AU266" s="199" t="s">
        <v>85</v>
      </c>
      <c r="AY266" s="17" t="s">
        <v>157</v>
      </c>
      <c r="BE266" s="200">
        <f t="shared" si="44"/>
        <v>0</v>
      </c>
      <c r="BF266" s="200">
        <f t="shared" si="45"/>
        <v>0</v>
      </c>
      <c r="BG266" s="200">
        <f t="shared" si="46"/>
        <v>0</v>
      </c>
      <c r="BH266" s="200">
        <f t="shared" si="47"/>
        <v>0</v>
      </c>
      <c r="BI266" s="200">
        <f t="shared" si="48"/>
        <v>0</v>
      </c>
      <c r="BJ266" s="17" t="s">
        <v>85</v>
      </c>
      <c r="BK266" s="200">
        <f t="shared" si="49"/>
        <v>0</v>
      </c>
      <c r="BL266" s="17" t="s">
        <v>1855</v>
      </c>
      <c r="BM266" s="199" t="s">
        <v>1871</v>
      </c>
    </row>
    <row r="267" spans="1:65" s="12" customFormat="1" ht="25.9" customHeight="1">
      <c r="B267" s="171"/>
      <c r="C267" s="172"/>
      <c r="D267" s="173" t="s">
        <v>76</v>
      </c>
      <c r="E267" s="174" t="s">
        <v>1872</v>
      </c>
      <c r="F267" s="174" t="s">
        <v>1873</v>
      </c>
      <c r="G267" s="172"/>
      <c r="H267" s="172"/>
      <c r="I267" s="175"/>
      <c r="J267" s="176">
        <f>BK267</f>
        <v>0</v>
      </c>
      <c r="K267" s="172"/>
      <c r="L267" s="177"/>
      <c r="M267" s="178"/>
      <c r="N267" s="179"/>
      <c r="O267" s="179"/>
      <c r="P267" s="180">
        <f>SUM(P268:P270)</f>
        <v>0</v>
      </c>
      <c r="Q267" s="179"/>
      <c r="R267" s="180">
        <f>SUM(R268:R270)</f>
        <v>0</v>
      </c>
      <c r="S267" s="179"/>
      <c r="T267" s="181">
        <f>SUM(T268:T270)</f>
        <v>0</v>
      </c>
      <c r="AR267" s="182" t="s">
        <v>85</v>
      </c>
      <c r="AT267" s="183" t="s">
        <v>76</v>
      </c>
      <c r="AU267" s="183" t="s">
        <v>77</v>
      </c>
      <c r="AY267" s="182" t="s">
        <v>157</v>
      </c>
      <c r="BK267" s="184">
        <f>SUM(BK268:BK270)</f>
        <v>0</v>
      </c>
    </row>
    <row r="268" spans="1:65" s="2" customFormat="1" ht="21.75" customHeight="1">
      <c r="A268" s="34"/>
      <c r="B268" s="35"/>
      <c r="C268" s="187" t="s">
        <v>799</v>
      </c>
      <c r="D268" s="187" t="s">
        <v>159</v>
      </c>
      <c r="E268" s="188" t="s">
        <v>1874</v>
      </c>
      <c r="F268" s="189" t="s">
        <v>1875</v>
      </c>
      <c r="G268" s="190" t="s">
        <v>1876</v>
      </c>
      <c r="H268" s="191">
        <v>24</v>
      </c>
      <c r="I268" s="192"/>
      <c r="J268" s="193">
        <f>ROUND(I268*H268,2)</f>
        <v>0</v>
      </c>
      <c r="K268" s="194"/>
      <c r="L268" s="39"/>
      <c r="M268" s="195" t="s">
        <v>1</v>
      </c>
      <c r="N268" s="196" t="s">
        <v>42</v>
      </c>
      <c r="O268" s="71"/>
      <c r="P268" s="197">
        <f>O268*H268</f>
        <v>0</v>
      </c>
      <c r="Q268" s="197">
        <v>0</v>
      </c>
      <c r="R268" s="197">
        <f>Q268*H268</f>
        <v>0</v>
      </c>
      <c r="S268" s="197">
        <v>0</v>
      </c>
      <c r="T268" s="19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9" t="s">
        <v>163</v>
      </c>
      <c r="AT268" s="199" t="s">
        <v>159</v>
      </c>
      <c r="AU268" s="199" t="s">
        <v>85</v>
      </c>
      <c r="AY268" s="17" t="s">
        <v>157</v>
      </c>
      <c r="BE268" s="200">
        <f>IF(N268="základní",J268,0)</f>
        <v>0</v>
      </c>
      <c r="BF268" s="200">
        <f>IF(N268="snížená",J268,0)</f>
        <v>0</v>
      </c>
      <c r="BG268" s="200">
        <f>IF(N268="zákl. přenesená",J268,0)</f>
        <v>0</v>
      </c>
      <c r="BH268" s="200">
        <f>IF(N268="sníž. přenesená",J268,0)</f>
        <v>0</v>
      </c>
      <c r="BI268" s="200">
        <f>IF(N268="nulová",J268,0)</f>
        <v>0</v>
      </c>
      <c r="BJ268" s="17" t="s">
        <v>85</v>
      </c>
      <c r="BK268" s="200">
        <f>ROUND(I268*H268,2)</f>
        <v>0</v>
      </c>
      <c r="BL268" s="17" t="s">
        <v>163</v>
      </c>
      <c r="BM268" s="199" t="s">
        <v>1877</v>
      </c>
    </row>
    <row r="269" spans="1:65" s="2" customFormat="1" ht="37.799999999999997" customHeight="1">
      <c r="A269" s="34"/>
      <c r="B269" s="35"/>
      <c r="C269" s="187" t="s">
        <v>803</v>
      </c>
      <c r="D269" s="187" t="s">
        <v>159</v>
      </c>
      <c r="E269" s="188" t="s">
        <v>1878</v>
      </c>
      <c r="F269" s="189" t="s">
        <v>1879</v>
      </c>
      <c r="G269" s="190" t="s">
        <v>162</v>
      </c>
      <c r="H269" s="191">
        <v>1</v>
      </c>
      <c r="I269" s="192"/>
      <c r="J269" s="193">
        <f>ROUND(I269*H269,2)</f>
        <v>0</v>
      </c>
      <c r="K269" s="194"/>
      <c r="L269" s="39"/>
      <c r="M269" s="195" t="s">
        <v>1</v>
      </c>
      <c r="N269" s="196" t="s">
        <v>42</v>
      </c>
      <c r="O269" s="71"/>
      <c r="P269" s="197">
        <f>O269*H269</f>
        <v>0</v>
      </c>
      <c r="Q269" s="197">
        <v>0</v>
      </c>
      <c r="R269" s="197">
        <f>Q269*H269</f>
        <v>0</v>
      </c>
      <c r="S269" s="197">
        <v>0</v>
      </c>
      <c r="T269" s="19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9" t="s">
        <v>163</v>
      </c>
      <c r="AT269" s="199" t="s">
        <v>159</v>
      </c>
      <c r="AU269" s="199" t="s">
        <v>85</v>
      </c>
      <c r="AY269" s="17" t="s">
        <v>157</v>
      </c>
      <c r="BE269" s="200">
        <f>IF(N269="základní",J269,0)</f>
        <v>0</v>
      </c>
      <c r="BF269" s="200">
        <f>IF(N269="snížená",J269,0)</f>
        <v>0</v>
      </c>
      <c r="BG269" s="200">
        <f>IF(N269="zákl. přenesená",J269,0)</f>
        <v>0</v>
      </c>
      <c r="BH269" s="200">
        <f>IF(N269="sníž. přenesená",J269,0)</f>
        <v>0</v>
      </c>
      <c r="BI269" s="200">
        <f>IF(N269="nulová",J269,0)</f>
        <v>0</v>
      </c>
      <c r="BJ269" s="17" t="s">
        <v>85</v>
      </c>
      <c r="BK269" s="200">
        <f>ROUND(I269*H269,2)</f>
        <v>0</v>
      </c>
      <c r="BL269" s="17" t="s">
        <v>163</v>
      </c>
      <c r="BM269" s="199" t="s">
        <v>1880</v>
      </c>
    </row>
    <row r="270" spans="1:65" s="2" customFormat="1" ht="37.799999999999997" customHeight="1">
      <c r="A270" s="34"/>
      <c r="B270" s="35"/>
      <c r="C270" s="187" t="s">
        <v>809</v>
      </c>
      <c r="D270" s="187" t="s">
        <v>159</v>
      </c>
      <c r="E270" s="188" t="s">
        <v>1881</v>
      </c>
      <c r="F270" s="189" t="s">
        <v>1882</v>
      </c>
      <c r="G270" s="190" t="s">
        <v>162</v>
      </c>
      <c r="H270" s="191">
        <v>1</v>
      </c>
      <c r="I270" s="192"/>
      <c r="J270" s="193">
        <f>ROUND(I270*H270,2)</f>
        <v>0</v>
      </c>
      <c r="K270" s="194"/>
      <c r="L270" s="39"/>
      <c r="M270" s="248" t="s">
        <v>1</v>
      </c>
      <c r="N270" s="249" t="s">
        <v>42</v>
      </c>
      <c r="O270" s="250"/>
      <c r="P270" s="251">
        <f>O270*H270</f>
        <v>0</v>
      </c>
      <c r="Q270" s="251">
        <v>0</v>
      </c>
      <c r="R270" s="251">
        <f>Q270*H270</f>
        <v>0</v>
      </c>
      <c r="S270" s="251">
        <v>0</v>
      </c>
      <c r="T270" s="25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9" t="s">
        <v>163</v>
      </c>
      <c r="AT270" s="199" t="s">
        <v>159</v>
      </c>
      <c r="AU270" s="199" t="s">
        <v>85</v>
      </c>
      <c r="AY270" s="17" t="s">
        <v>157</v>
      </c>
      <c r="BE270" s="200">
        <f>IF(N270="základní",J270,0)</f>
        <v>0</v>
      </c>
      <c r="BF270" s="200">
        <f>IF(N270="snížená",J270,0)</f>
        <v>0</v>
      </c>
      <c r="BG270" s="200">
        <f>IF(N270="zákl. přenesená",J270,0)</f>
        <v>0</v>
      </c>
      <c r="BH270" s="200">
        <f>IF(N270="sníž. přenesená",J270,0)</f>
        <v>0</v>
      </c>
      <c r="BI270" s="200">
        <f>IF(N270="nulová",J270,0)</f>
        <v>0</v>
      </c>
      <c r="BJ270" s="17" t="s">
        <v>85</v>
      </c>
      <c r="BK270" s="200">
        <f>ROUND(I270*H270,2)</f>
        <v>0</v>
      </c>
      <c r="BL270" s="17" t="s">
        <v>163</v>
      </c>
      <c r="BM270" s="199" t="s">
        <v>1883</v>
      </c>
    </row>
    <row r="271" spans="1:65" s="2" customFormat="1" ht="6.95" customHeight="1">
      <c r="A271" s="34"/>
      <c r="B271" s="54"/>
      <c r="C271" s="55"/>
      <c r="D271" s="55"/>
      <c r="E271" s="55"/>
      <c r="F271" s="55"/>
      <c r="G271" s="55"/>
      <c r="H271" s="55"/>
      <c r="I271" s="55"/>
      <c r="J271" s="55"/>
      <c r="K271" s="55"/>
      <c r="L271" s="39"/>
      <c r="M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</row>
  </sheetData>
  <sheetProtection algorithmName="SHA-512" hashValue="ElQanNKKVByRDf30hn7q5UpgTWqbYO5vNlfTK8qoXz/9GdVnHeLl83ce3ax2IyM3ncrzKlDNM+6bcpvk63XYRg==" saltValue="BdGdXT0mW39UPknh6UGr0ZE1z2p40FFuFBlZ+bfETfit/JKHdcFafROESwxPtLVPjKCpKUqJdm1T9bIjgUvsMQ==" spinCount="100000" sheet="1" objects="1" scenarios="1" formatColumns="0" formatRows="0" autoFilter="0"/>
  <autoFilter ref="C128:K270" xr:uid="{00000000-0009-0000-0000-000002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45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93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učeben_REV2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1884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1885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1886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ROUND((SUM(BE118:BE144)),  2)</f>
        <v>0</v>
      </c>
      <c r="G33" s="34"/>
      <c r="H33" s="34"/>
      <c r="I33" s="124">
        <v>0.21</v>
      </c>
      <c r="J33" s="123">
        <f>ROUND(((SUM(BE118:BE144))*I33),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ROUND((SUM(BF118:BF144)),  2)</f>
        <v>0</v>
      </c>
      <c r="G34" s="34"/>
      <c r="H34" s="34"/>
      <c r="I34" s="124">
        <v>0.12</v>
      </c>
      <c r="J34" s="123">
        <f>ROUND(((SUM(BF118:BF144))*I34),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ROUND((SUM(BG118:BG144)),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ROUND((SUM(BH118:BH144)),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ROUND((SUM(BI118:BI144)),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učeben_REV2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D1.4.c - Vzduchotechnika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>ZŠ Tuklaty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Jiří Rýdl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1887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9" customFormat="1" ht="24.95" customHeight="1">
      <c r="B98" s="147"/>
      <c r="C98" s="148"/>
      <c r="D98" s="149" t="s">
        <v>1888</v>
      </c>
      <c r="E98" s="150"/>
      <c r="F98" s="150"/>
      <c r="G98" s="150"/>
      <c r="H98" s="150"/>
      <c r="I98" s="150"/>
      <c r="J98" s="151">
        <f>J137</f>
        <v>0</v>
      </c>
      <c r="K98" s="148"/>
      <c r="L98" s="152"/>
    </row>
    <row r="99" spans="1:31" s="2" customFormat="1" ht="21.8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142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305" t="str">
        <f>E7</f>
        <v>Základní škola Tuklaty – Přístavba tělocvičny a učeben_REV2</v>
      </c>
      <c r="F108" s="306"/>
      <c r="G108" s="306"/>
      <c r="H108" s="30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107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7" t="str">
        <f>E9</f>
        <v>D1.4.c - Vzduchotechnika</v>
      </c>
      <c r="F110" s="307"/>
      <c r="G110" s="307"/>
      <c r="H110" s="307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21</v>
      </c>
      <c r="D112" s="36"/>
      <c r="E112" s="36"/>
      <c r="F112" s="27" t="str">
        <f>F12</f>
        <v>ZŠ Tuklaty</v>
      </c>
      <c r="G112" s="36"/>
      <c r="H112" s="36"/>
      <c r="I112" s="29" t="s">
        <v>23</v>
      </c>
      <c r="J112" s="66" t="str">
        <f>IF(J12="","",J12)</f>
        <v>23. 2. 2024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25</v>
      </c>
      <c r="D114" s="36"/>
      <c r="E114" s="36"/>
      <c r="F114" s="27" t="str">
        <f>E15</f>
        <v>Obec Tuklaty</v>
      </c>
      <c r="G114" s="36"/>
      <c r="H114" s="36"/>
      <c r="I114" s="29" t="s">
        <v>31</v>
      </c>
      <c r="J114" s="32" t="str">
        <f>E21</f>
        <v>INGARA s.r.o.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29</v>
      </c>
      <c r="D115" s="36"/>
      <c r="E115" s="36"/>
      <c r="F115" s="27" t="str">
        <f>IF(E18="","",E18)</f>
        <v>Vyplň údaj</v>
      </c>
      <c r="G115" s="36"/>
      <c r="H115" s="36"/>
      <c r="I115" s="29" t="s">
        <v>35</v>
      </c>
      <c r="J115" s="32" t="str">
        <f>E24</f>
        <v>Ing. Jiří Rýdl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143</v>
      </c>
      <c r="D117" s="162" t="s">
        <v>62</v>
      </c>
      <c r="E117" s="162" t="s">
        <v>58</v>
      </c>
      <c r="F117" s="162" t="s">
        <v>59</v>
      </c>
      <c r="G117" s="162" t="s">
        <v>144</v>
      </c>
      <c r="H117" s="162" t="s">
        <v>145</v>
      </c>
      <c r="I117" s="162" t="s">
        <v>146</v>
      </c>
      <c r="J117" s="163" t="s">
        <v>112</v>
      </c>
      <c r="K117" s="164" t="s">
        <v>147</v>
      </c>
      <c r="L117" s="165"/>
      <c r="M117" s="75" t="s">
        <v>1</v>
      </c>
      <c r="N117" s="76" t="s">
        <v>41</v>
      </c>
      <c r="O117" s="76" t="s">
        <v>148</v>
      </c>
      <c r="P117" s="76" t="s">
        <v>149</v>
      </c>
      <c r="Q117" s="76" t="s">
        <v>150</v>
      </c>
      <c r="R117" s="76" t="s">
        <v>151</v>
      </c>
      <c r="S117" s="76" t="s">
        <v>152</v>
      </c>
      <c r="T117" s="77" t="s">
        <v>153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8" customHeight="1">
      <c r="A118" s="34"/>
      <c r="B118" s="35"/>
      <c r="C118" s="82" t="s">
        <v>154</v>
      </c>
      <c r="D118" s="36"/>
      <c r="E118" s="36"/>
      <c r="F118" s="36"/>
      <c r="G118" s="36"/>
      <c r="H118" s="36"/>
      <c r="I118" s="36"/>
      <c r="J118" s="166">
        <f>BK118</f>
        <v>0</v>
      </c>
      <c r="K118" s="36"/>
      <c r="L118" s="39"/>
      <c r="M118" s="78"/>
      <c r="N118" s="167"/>
      <c r="O118" s="79"/>
      <c r="P118" s="168">
        <f>P119+P137</f>
        <v>0</v>
      </c>
      <c r="Q118" s="79"/>
      <c r="R118" s="168">
        <f>R119+R137</f>
        <v>0</v>
      </c>
      <c r="S118" s="79"/>
      <c r="T118" s="169">
        <f>T119+T137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76</v>
      </c>
      <c r="AU118" s="17" t="s">
        <v>114</v>
      </c>
      <c r="BK118" s="170">
        <f>BK119+BK137</f>
        <v>0</v>
      </c>
    </row>
    <row r="119" spans="1:65" s="12" customFormat="1" ht="25.9" customHeight="1">
      <c r="B119" s="171"/>
      <c r="C119" s="172"/>
      <c r="D119" s="173" t="s">
        <v>76</v>
      </c>
      <c r="E119" s="174" t="s">
        <v>1889</v>
      </c>
      <c r="F119" s="174" t="s">
        <v>1</v>
      </c>
      <c r="G119" s="172"/>
      <c r="H119" s="172"/>
      <c r="I119" s="175"/>
      <c r="J119" s="176">
        <f>BK119</f>
        <v>0</v>
      </c>
      <c r="K119" s="172"/>
      <c r="L119" s="177"/>
      <c r="M119" s="178"/>
      <c r="N119" s="179"/>
      <c r="O119" s="179"/>
      <c r="P119" s="180">
        <f>SUM(P120:P136)</f>
        <v>0</v>
      </c>
      <c r="Q119" s="179"/>
      <c r="R119" s="180">
        <f>SUM(R120:R136)</f>
        <v>0</v>
      </c>
      <c r="S119" s="179"/>
      <c r="T119" s="181">
        <f>SUM(T120:T136)</f>
        <v>0</v>
      </c>
      <c r="AR119" s="182" t="s">
        <v>85</v>
      </c>
      <c r="AT119" s="183" t="s">
        <v>76</v>
      </c>
      <c r="AU119" s="183" t="s">
        <v>77</v>
      </c>
      <c r="AY119" s="182" t="s">
        <v>157</v>
      </c>
      <c r="BK119" s="184">
        <f>SUM(BK120:BK136)</f>
        <v>0</v>
      </c>
    </row>
    <row r="120" spans="1:65" s="2" customFormat="1" ht="76.349999999999994" customHeight="1">
      <c r="A120" s="34"/>
      <c r="B120" s="35"/>
      <c r="C120" s="187" t="s">
        <v>85</v>
      </c>
      <c r="D120" s="187" t="s">
        <v>159</v>
      </c>
      <c r="E120" s="188" t="s">
        <v>1890</v>
      </c>
      <c r="F120" s="189" t="s">
        <v>1891</v>
      </c>
      <c r="G120" s="190" t="s">
        <v>741</v>
      </c>
      <c r="H120" s="191">
        <v>1</v>
      </c>
      <c r="I120" s="192"/>
      <c r="J120" s="193">
        <f t="shared" ref="J120:J136" si="0">ROUND(I120*H120,2)</f>
        <v>0</v>
      </c>
      <c r="K120" s="194"/>
      <c r="L120" s="39"/>
      <c r="M120" s="195" t="s">
        <v>1</v>
      </c>
      <c r="N120" s="196" t="s">
        <v>42</v>
      </c>
      <c r="O120" s="71"/>
      <c r="P120" s="197">
        <f t="shared" ref="P120:P136" si="1">O120*H120</f>
        <v>0</v>
      </c>
      <c r="Q120" s="197">
        <v>0</v>
      </c>
      <c r="R120" s="197">
        <f t="shared" ref="R120:R136" si="2">Q120*H120</f>
        <v>0</v>
      </c>
      <c r="S120" s="197">
        <v>0</v>
      </c>
      <c r="T120" s="198">
        <f t="shared" ref="T120:T136" si="3"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9" t="s">
        <v>163</v>
      </c>
      <c r="AT120" s="199" t="s">
        <v>159</v>
      </c>
      <c r="AU120" s="199" t="s">
        <v>85</v>
      </c>
      <c r="AY120" s="17" t="s">
        <v>157</v>
      </c>
      <c r="BE120" s="200">
        <f t="shared" ref="BE120:BE136" si="4">IF(N120="základní",J120,0)</f>
        <v>0</v>
      </c>
      <c r="BF120" s="200">
        <f t="shared" ref="BF120:BF136" si="5">IF(N120="snížená",J120,0)</f>
        <v>0</v>
      </c>
      <c r="BG120" s="200">
        <f t="shared" ref="BG120:BG136" si="6">IF(N120="zákl. přenesená",J120,0)</f>
        <v>0</v>
      </c>
      <c r="BH120" s="200">
        <f t="shared" ref="BH120:BH136" si="7">IF(N120="sníž. přenesená",J120,0)</f>
        <v>0</v>
      </c>
      <c r="BI120" s="200">
        <f t="shared" ref="BI120:BI136" si="8">IF(N120="nulová",J120,0)</f>
        <v>0</v>
      </c>
      <c r="BJ120" s="17" t="s">
        <v>85</v>
      </c>
      <c r="BK120" s="200">
        <f t="shared" ref="BK120:BK136" si="9">ROUND(I120*H120,2)</f>
        <v>0</v>
      </c>
      <c r="BL120" s="17" t="s">
        <v>163</v>
      </c>
      <c r="BM120" s="199" t="s">
        <v>1892</v>
      </c>
    </row>
    <row r="121" spans="1:65" s="2" customFormat="1" ht="16.5" customHeight="1">
      <c r="A121" s="34"/>
      <c r="B121" s="35"/>
      <c r="C121" s="187" t="s">
        <v>87</v>
      </c>
      <c r="D121" s="187" t="s">
        <v>159</v>
      </c>
      <c r="E121" s="188" t="s">
        <v>1893</v>
      </c>
      <c r="F121" s="189" t="s">
        <v>1894</v>
      </c>
      <c r="G121" s="190" t="s">
        <v>1895</v>
      </c>
      <c r="H121" s="191">
        <v>6</v>
      </c>
      <c r="I121" s="192"/>
      <c r="J121" s="193">
        <f t="shared" si="0"/>
        <v>0</v>
      </c>
      <c r="K121" s="194"/>
      <c r="L121" s="39"/>
      <c r="M121" s="195" t="s">
        <v>1</v>
      </c>
      <c r="N121" s="196" t="s">
        <v>42</v>
      </c>
      <c r="O121" s="71"/>
      <c r="P121" s="197">
        <f t="shared" si="1"/>
        <v>0</v>
      </c>
      <c r="Q121" s="197">
        <v>0</v>
      </c>
      <c r="R121" s="197">
        <f t="shared" si="2"/>
        <v>0</v>
      </c>
      <c r="S121" s="197">
        <v>0</v>
      </c>
      <c r="T121" s="198">
        <f t="shared" si="3"/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9" t="s">
        <v>163</v>
      </c>
      <c r="AT121" s="199" t="s">
        <v>159</v>
      </c>
      <c r="AU121" s="199" t="s">
        <v>85</v>
      </c>
      <c r="AY121" s="17" t="s">
        <v>157</v>
      </c>
      <c r="BE121" s="200">
        <f t="shared" si="4"/>
        <v>0</v>
      </c>
      <c r="BF121" s="200">
        <f t="shared" si="5"/>
        <v>0</v>
      </c>
      <c r="BG121" s="200">
        <f t="shared" si="6"/>
        <v>0</v>
      </c>
      <c r="BH121" s="200">
        <f t="shared" si="7"/>
        <v>0</v>
      </c>
      <c r="BI121" s="200">
        <f t="shared" si="8"/>
        <v>0</v>
      </c>
      <c r="BJ121" s="17" t="s">
        <v>85</v>
      </c>
      <c r="BK121" s="200">
        <f t="shared" si="9"/>
        <v>0</v>
      </c>
      <c r="BL121" s="17" t="s">
        <v>163</v>
      </c>
      <c r="BM121" s="199" t="s">
        <v>1896</v>
      </c>
    </row>
    <row r="122" spans="1:65" s="2" customFormat="1" ht="16.5" customHeight="1">
      <c r="A122" s="34"/>
      <c r="B122" s="35"/>
      <c r="C122" s="187" t="s">
        <v>168</v>
      </c>
      <c r="D122" s="187" t="s">
        <v>159</v>
      </c>
      <c r="E122" s="188" t="s">
        <v>1897</v>
      </c>
      <c r="F122" s="189" t="s">
        <v>1898</v>
      </c>
      <c r="G122" s="190" t="s">
        <v>1895</v>
      </c>
      <c r="H122" s="191">
        <v>2</v>
      </c>
      <c r="I122" s="192"/>
      <c r="J122" s="193">
        <f t="shared" si="0"/>
        <v>0</v>
      </c>
      <c r="K122" s="194"/>
      <c r="L122" s="39"/>
      <c r="M122" s="195" t="s">
        <v>1</v>
      </c>
      <c r="N122" s="196" t="s">
        <v>42</v>
      </c>
      <c r="O122" s="71"/>
      <c r="P122" s="197">
        <f t="shared" si="1"/>
        <v>0</v>
      </c>
      <c r="Q122" s="197">
        <v>0</v>
      </c>
      <c r="R122" s="197">
        <f t="shared" si="2"/>
        <v>0</v>
      </c>
      <c r="S122" s="197">
        <v>0</v>
      </c>
      <c r="T122" s="198">
        <f t="shared" si="3"/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9" t="s">
        <v>163</v>
      </c>
      <c r="AT122" s="199" t="s">
        <v>159</v>
      </c>
      <c r="AU122" s="199" t="s">
        <v>85</v>
      </c>
      <c r="AY122" s="17" t="s">
        <v>157</v>
      </c>
      <c r="BE122" s="200">
        <f t="shared" si="4"/>
        <v>0</v>
      </c>
      <c r="BF122" s="200">
        <f t="shared" si="5"/>
        <v>0</v>
      </c>
      <c r="BG122" s="200">
        <f t="shared" si="6"/>
        <v>0</v>
      </c>
      <c r="BH122" s="200">
        <f t="shared" si="7"/>
        <v>0</v>
      </c>
      <c r="BI122" s="200">
        <f t="shared" si="8"/>
        <v>0</v>
      </c>
      <c r="BJ122" s="17" t="s">
        <v>85</v>
      </c>
      <c r="BK122" s="200">
        <f t="shared" si="9"/>
        <v>0</v>
      </c>
      <c r="BL122" s="17" t="s">
        <v>163</v>
      </c>
      <c r="BM122" s="199" t="s">
        <v>1899</v>
      </c>
    </row>
    <row r="123" spans="1:65" s="2" customFormat="1" ht="24.2" customHeight="1">
      <c r="A123" s="34"/>
      <c r="B123" s="35"/>
      <c r="C123" s="187" t="s">
        <v>163</v>
      </c>
      <c r="D123" s="187" t="s">
        <v>159</v>
      </c>
      <c r="E123" s="188" t="s">
        <v>1900</v>
      </c>
      <c r="F123" s="189" t="s">
        <v>1901</v>
      </c>
      <c r="G123" s="190" t="s">
        <v>1895</v>
      </c>
      <c r="H123" s="191">
        <v>2</v>
      </c>
      <c r="I123" s="192"/>
      <c r="J123" s="193">
        <f t="shared" si="0"/>
        <v>0</v>
      </c>
      <c r="K123" s="194"/>
      <c r="L123" s="39"/>
      <c r="M123" s="195" t="s">
        <v>1</v>
      </c>
      <c r="N123" s="196" t="s">
        <v>42</v>
      </c>
      <c r="O123" s="71"/>
      <c r="P123" s="197">
        <f t="shared" si="1"/>
        <v>0</v>
      </c>
      <c r="Q123" s="197">
        <v>0</v>
      </c>
      <c r="R123" s="197">
        <f t="shared" si="2"/>
        <v>0</v>
      </c>
      <c r="S123" s="197">
        <v>0</v>
      </c>
      <c r="T123" s="198">
        <f t="shared" si="3"/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9" t="s">
        <v>163</v>
      </c>
      <c r="AT123" s="199" t="s">
        <v>159</v>
      </c>
      <c r="AU123" s="199" t="s">
        <v>85</v>
      </c>
      <c r="AY123" s="17" t="s">
        <v>157</v>
      </c>
      <c r="BE123" s="200">
        <f t="shared" si="4"/>
        <v>0</v>
      </c>
      <c r="BF123" s="200">
        <f t="shared" si="5"/>
        <v>0</v>
      </c>
      <c r="BG123" s="200">
        <f t="shared" si="6"/>
        <v>0</v>
      </c>
      <c r="BH123" s="200">
        <f t="shared" si="7"/>
        <v>0</v>
      </c>
      <c r="BI123" s="200">
        <f t="shared" si="8"/>
        <v>0</v>
      </c>
      <c r="BJ123" s="17" t="s">
        <v>85</v>
      </c>
      <c r="BK123" s="200">
        <f t="shared" si="9"/>
        <v>0</v>
      </c>
      <c r="BL123" s="17" t="s">
        <v>163</v>
      </c>
      <c r="BM123" s="199" t="s">
        <v>1902</v>
      </c>
    </row>
    <row r="124" spans="1:65" s="2" customFormat="1" ht="16.5" customHeight="1">
      <c r="A124" s="34"/>
      <c r="B124" s="35"/>
      <c r="C124" s="187" t="s">
        <v>189</v>
      </c>
      <c r="D124" s="187" t="s">
        <v>159</v>
      </c>
      <c r="E124" s="188" t="s">
        <v>1903</v>
      </c>
      <c r="F124" s="189" t="s">
        <v>1904</v>
      </c>
      <c r="G124" s="190" t="s">
        <v>1895</v>
      </c>
      <c r="H124" s="191">
        <v>2</v>
      </c>
      <c r="I124" s="192"/>
      <c r="J124" s="193">
        <f t="shared" si="0"/>
        <v>0</v>
      </c>
      <c r="K124" s="194"/>
      <c r="L124" s="39"/>
      <c r="M124" s="195" t="s">
        <v>1</v>
      </c>
      <c r="N124" s="196" t="s">
        <v>42</v>
      </c>
      <c r="O124" s="71"/>
      <c r="P124" s="197">
        <f t="shared" si="1"/>
        <v>0</v>
      </c>
      <c r="Q124" s="197">
        <v>0</v>
      </c>
      <c r="R124" s="197">
        <f t="shared" si="2"/>
        <v>0</v>
      </c>
      <c r="S124" s="197">
        <v>0</v>
      </c>
      <c r="T124" s="198">
        <f t="shared" si="3"/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163</v>
      </c>
      <c r="AT124" s="199" t="s">
        <v>159</v>
      </c>
      <c r="AU124" s="199" t="s">
        <v>85</v>
      </c>
      <c r="AY124" s="17" t="s">
        <v>157</v>
      </c>
      <c r="BE124" s="200">
        <f t="shared" si="4"/>
        <v>0</v>
      </c>
      <c r="BF124" s="200">
        <f t="shared" si="5"/>
        <v>0</v>
      </c>
      <c r="BG124" s="200">
        <f t="shared" si="6"/>
        <v>0</v>
      </c>
      <c r="BH124" s="200">
        <f t="shared" si="7"/>
        <v>0</v>
      </c>
      <c r="BI124" s="200">
        <f t="shared" si="8"/>
        <v>0</v>
      </c>
      <c r="BJ124" s="17" t="s">
        <v>85</v>
      </c>
      <c r="BK124" s="200">
        <f t="shared" si="9"/>
        <v>0</v>
      </c>
      <c r="BL124" s="17" t="s">
        <v>163</v>
      </c>
      <c r="BM124" s="199" t="s">
        <v>1905</v>
      </c>
    </row>
    <row r="125" spans="1:65" s="2" customFormat="1" ht="24.2" customHeight="1">
      <c r="A125" s="34"/>
      <c r="B125" s="35"/>
      <c r="C125" s="187" t="s">
        <v>196</v>
      </c>
      <c r="D125" s="187" t="s">
        <v>159</v>
      </c>
      <c r="E125" s="188" t="s">
        <v>1906</v>
      </c>
      <c r="F125" s="189" t="s">
        <v>1907</v>
      </c>
      <c r="G125" s="190" t="s">
        <v>1895</v>
      </c>
      <c r="H125" s="191">
        <v>6</v>
      </c>
      <c r="I125" s="192"/>
      <c r="J125" s="193">
        <f t="shared" si="0"/>
        <v>0</v>
      </c>
      <c r="K125" s="194"/>
      <c r="L125" s="39"/>
      <c r="M125" s="195" t="s">
        <v>1</v>
      </c>
      <c r="N125" s="196" t="s">
        <v>42</v>
      </c>
      <c r="O125" s="71"/>
      <c r="P125" s="197">
        <f t="shared" si="1"/>
        <v>0</v>
      </c>
      <c r="Q125" s="197">
        <v>0</v>
      </c>
      <c r="R125" s="197">
        <f t="shared" si="2"/>
        <v>0</v>
      </c>
      <c r="S125" s="197">
        <v>0</v>
      </c>
      <c r="T125" s="198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163</v>
      </c>
      <c r="AT125" s="199" t="s">
        <v>159</v>
      </c>
      <c r="AU125" s="199" t="s">
        <v>85</v>
      </c>
      <c r="AY125" s="17" t="s">
        <v>157</v>
      </c>
      <c r="BE125" s="200">
        <f t="shared" si="4"/>
        <v>0</v>
      </c>
      <c r="BF125" s="200">
        <f t="shared" si="5"/>
        <v>0</v>
      </c>
      <c r="BG125" s="200">
        <f t="shared" si="6"/>
        <v>0</v>
      </c>
      <c r="BH125" s="200">
        <f t="shared" si="7"/>
        <v>0</v>
      </c>
      <c r="BI125" s="200">
        <f t="shared" si="8"/>
        <v>0</v>
      </c>
      <c r="BJ125" s="17" t="s">
        <v>85</v>
      </c>
      <c r="BK125" s="200">
        <f t="shared" si="9"/>
        <v>0</v>
      </c>
      <c r="BL125" s="17" t="s">
        <v>163</v>
      </c>
      <c r="BM125" s="199" t="s">
        <v>1908</v>
      </c>
    </row>
    <row r="126" spans="1:65" s="2" customFormat="1" ht="24.2" customHeight="1">
      <c r="A126" s="34"/>
      <c r="B126" s="35"/>
      <c r="C126" s="187" t="s">
        <v>203</v>
      </c>
      <c r="D126" s="187" t="s">
        <v>159</v>
      </c>
      <c r="E126" s="188" t="s">
        <v>1909</v>
      </c>
      <c r="F126" s="189" t="s">
        <v>1910</v>
      </c>
      <c r="G126" s="190" t="s">
        <v>1895</v>
      </c>
      <c r="H126" s="191">
        <v>9</v>
      </c>
      <c r="I126" s="192"/>
      <c r="J126" s="193">
        <f t="shared" si="0"/>
        <v>0</v>
      </c>
      <c r="K126" s="194"/>
      <c r="L126" s="39"/>
      <c r="M126" s="195" t="s">
        <v>1</v>
      </c>
      <c r="N126" s="196" t="s">
        <v>42</v>
      </c>
      <c r="O126" s="71"/>
      <c r="P126" s="197">
        <f t="shared" si="1"/>
        <v>0</v>
      </c>
      <c r="Q126" s="197">
        <v>0</v>
      </c>
      <c r="R126" s="197">
        <f t="shared" si="2"/>
        <v>0</v>
      </c>
      <c r="S126" s="197">
        <v>0</v>
      </c>
      <c r="T126" s="198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163</v>
      </c>
      <c r="AT126" s="199" t="s">
        <v>159</v>
      </c>
      <c r="AU126" s="199" t="s">
        <v>85</v>
      </c>
      <c r="AY126" s="17" t="s">
        <v>157</v>
      </c>
      <c r="BE126" s="200">
        <f t="shared" si="4"/>
        <v>0</v>
      </c>
      <c r="BF126" s="200">
        <f t="shared" si="5"/>
        <v>0</v>
      </c>
      <c r="BG126" s="200">
        <f t="shared" si="6"/>
        <v>0</v>
      </c>
      <c r="BH126" s="200">
        <f t="shared" si="7"/>
        <v>0</v>
      </c>
      <c r="BI126" s="200">
        <f t="shared" si="8"/>
        <v>0</v>
      </c>
      <c r="BJ126" s="17" t="s">
        <v>85</v>
      </c>
      <c r="BK126" s="200">
        <f t="shared" si="9"/>
        <v>0</v>
      </c>
      <c r="BL126" s="17" t="s">
        <v>163</v>
      </c>
      <c r="BM126" s="199" t="s">
        <v>1911</v>
      </c>
    </row>
    <row r="127" spans="1:65" s="2" customFormat="1" ht="24.2" customHeight="1">
      <c r="A127" s="34"/>
      <c r="B127" s="35"/>
      <c r="C127" s="187" t="s">
        <v>207</v>
      </c>
      <c r="D127" s="187" t="s">
        <v>159</v>
      </c>
      <c r="E127" s="188" t="s">
        <v>1912</v>
      </c>
      <c r="F127" s="189" t="s">
        <v>1913</v>
      </c>
      <c r="G127" s="190" t="s">
        <v>1895</v>
      </c>
      <c r="H127" s="191">
        <v>5</v>
      </c>
      <c r="I127" s="192"/>
      <c r="J127" s="193">
        <f t="shared" si="0"/>
        <v>0</v>
      </c>
      <c r="K127" s="194"/>
      <c r="L127" s="39"/>
      <c r="M127" s="195" t="s">
        <v>1</v>
      </c>
      <c r="N127" s="196" t="s">
        <v>42</v>
      </c>
      <c r="O127" s="71"/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163</v>
      </c>
      <c r="AT127" s="199" t="s">
        <v>159</v>
      </c>
      <c r="AU127" s="199" t="s">
        <v>85</v>
      </c>
      <c r="AY127" s="17" t="s">
        <v>157</v>
      </c>
      <c r="BE127" s="200">
        <f t="shared" si="4"/>
        <v>0</v>
      </c>
      <c r="BF127" s="200">
        <f t="shared" si="5"/>
        <v>0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7" t="s">
        <v>85</v>
      </c>
      <c r="BK127" s="200">
        <f t="shared" si="9"/>
        <v>0</v>
      </c>
      <c r="BL127" s="17" t="s">
        <v>163</v>
      </c>
      <c r="BM127" s="199" t="s">
        <v>1914</v>
      </c>
    </row>
    <row r="128" spans="1:65" s="2" customFormat="1" ht="37.799999999999997" customHeight="1">
      <c r="A128" s="34"/>
      <c r="B128" s="35"/>
      <c r="C128" s="187" t="s">
        <v>211</v>
      </c>
      <c r="D128" s="187" t="s">
        <v>159</v>
      </c>
      <c r="E128" s="188" t="s">
        <v>1915</v>
      </c>
      <c r="F128" s="189" t="s">
        <v>1916</v>
      </c>
      <c r="G128" s="190" t="s">
        <v>1895</v>
      </c>
      <c r="H128" s="191">
        <v>3</v>
      </c>
      <c r="I128" s="192"/>
      <c r="J128" s="193">
        <f t="shared" si="0"/>
        <v>0</v>
      </c>
      <c r="K128" s="194"/>
      <c r="L128" s="39"/>
      <c r="M128" s="195" t="s">
        <v>1</v>
      </c>
      <c r="N128" s="196" t="s">
        <v>42</v>
      </c>
      <c r="O128" s="71"/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163</v>
      </c>
      <c r="AT128" s="199" t="s">
        <v>159</v>
      </c>
      <c r="AU128" s="199" t="s">
        <v>85</v>
      </c>
      <c r="AY128" s="17" t="s">
        <v>157</v>
      </c>
      <c r="BE128" s="200">
        <f t="shared" si="4"/>
        <v>0</v>
      </c>
      <c r="BF128" s="200">
        <f t="shared" si="5"/>
        <v>0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7" t="s">
        <v>85</v>
      </c>
      <c r="BK128" s="200">
        <f t="shared" si="9"/>
        <v>0</v>
      </c>
      <c r="BL128" s="17" t="s">
        <v>163</v>
      </c>
      <c r="BM128" s="199" t="s">
        <v>1917</v>
      </c>
    </row>
    <row r="129" spans="1:65" s="2" customFormat="1" ht="37.799999999999997" customHeight="1">
      <c r="A129" s="34"/>
      <c r="B129" s="35"/>
      <c r="C129" s="187" t="s">
        <v>215</v>
      </c>
      <c r="D129" s="187" t="s">
        <v>159</v>
      </c>
      <c r="E129" s="188" t="s">
        <v>1918</v>
      </c>
      <c r="F129" s="189" t="s">
        <v>1919</v>
      </c>
      <c r="G129" s="190" t="s">
        <v>1895</v>
      </c>
      <c r="H129" s="191">
        <v>2</v>
      </c>
      <c r="I129" s="192"/>
      <c r="J129" s="193">
        <f t="shared" si="0"/>
        <v>0</v>
      </c>
      <c r="K129" s="194"/>
      <c r="L129" s="39"/>
      <c r="M129" s="195" t="s">
        <v>1</v>
      </c>
      <c r="N129" s="196" t="s">
        <v>42</v>
      </c>
      <c r="O129" s="71"/>
      <c r="P129" s="197">
        <f t="shared" si="1"/>
        <v>0</v>
      </c>
      <c r="Q129" s="197">
        <v>0</v>
      </c>
      <c r="R129" s="197">
        <f t="shared" si="2"/>
        <v>0</v>
      </c>
      <c r="S129" s="197">
        <v>0</v>
      </c>
      <c r="T129" s="198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163</v>
      </c>
      <c r="AT129" s="199" t="s">
        <v>159</v>
      </c>
      <c r="AU129" s="199" t="s">
        <v>85</v>
      </c>
      <c r="AY129" s="17" t="s">
        <v>157</v>
      </c>
      <c r="BE129" s="200">
        <f t="shared" si="4"/>
        <v>0</v>
      </c>
      <c r="BF129" s="200">
        <f t="shared" si="5"/>
        <v>0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7" t="s">
        <v>85</v>
      </c>
      <c r="BK129" s="200">
        <f t="shared" si="9"/>
        <v>0</v>
      </c>
      <c r="BL129" s="17" t="s">
        <v>163</v>
      </c>
      <c r="BM129" s="199" t="s">
        <v>1920</v>
      </c>
    </row>
    <row r="130" spans="1:65" s="2" customFormat="1" ht="24.2" customHeight="1">
      <c r="A130" s="34"/>
      <c r="B130" s="35"/>
      <c r="C130" s="187" t="s">
        <v>221</v>
      </c>
      <c r="D130" s="187" t="s">
        <v>159</v>
      </c>
      <c r="E130" s="188" t="s">
        <v>1921</v>
      </c>
      <c r="F130" s="189" t="s">
        <v>1922</v>
      </c>
      <c r="G130" s="190" t="s">
        <v>1895</v>
      </c>
      <c r="H130" s="191">
        <v>2</v>
      </c>
      <c r="I130" s="192"/>
      <c r="J130" s="193">
        <f t="shared" si="0"/>
        <v>0</v>
      </c>
      <c r="K130" s="194"/>
      <c r="L130" s="39"/>
      <c r="M130" s="195" t="s">
        <v>1</v>
      </c>
      <c r="N130" s="196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163</v>
      </c>
      <c r="AT130" s="199" t="s">
        <v>159</v>
      </c>
      <c r="AU130" s="199" t="s">
        <v>85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163</v>
      </c>
      <c r="BM130" s="199" t="s">
        <v>1923</v>
      </c>
    </row>
    <row r="131" spans="1:65" s="2" customFormat="1" ht="24.2" customHeight="1">
      <c r="A131" s="34"/>
      <c r="B131" s="35"/>
      <c r="C131" s="187" t="s">
        <v>8</v>
      </c>
      <c r="D131" s="187" t="s">
        <v>159</v>
      </c>
      <c r="E131" s="188" t="s">
        <v>1924</v>
      </c>
      <c r="F131" s="189" t="s">
        <v>1925</v>
      </c>
      <c r="G131" s="190" t="s">
        <v>1895</v>
      </c>
      <c r="H131" s="191">
        <v>2</v>
      </c>
      <c r="I131" s="192"/>
      <c r="J131" s="193">
        <f t="shared" si="0"/>
        <v>0</v>
      </c>
      <c r="K131" s="194"/>
      <c r="L131" s="39"/>
      <c r="M131" s="195" t="s">
        <v>1</v>
      </c>
      <c r="N131" s="196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163</v>
      </c>
      <c r="AT131" s="199" t="s">
        <v>159</v>
      </c>
      <c r="AU131" s="199" t="s">
        <v>85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163</v>
      </c>
      <c r="BM131" s="199" t="s">
        <v>1926</v>
      </c>
    </row>
    <row r="132" spans="1:65" s="2" customFormat="1" ht="24.2" customHeight="1">
      <c r="A132" s="34"/>
      <c r="B132" s="35"/>
      <c r="C132" s="187" t="s">
        <v>233</v>
      </c>
      <c r="D132" s="187" t="s">
        <v>159</v>
      </c>
      <c r="E132" s="188" t="s">
        <v>1927</v>
      </c>
      <c r="F132" s="189" t="s">
        <v>1928</v>
      </c>
      <c r="G132" s="190" t="s">
        <v>1895</v>
      </c>
      <c r="H132" s="191">
        <v>1</v>
      </c>
      <c r="I132" s="192"/>
      <c r="J132" s="193">
        <f t="shared" si="0"/>
        <v>0</v>
      </c>
      <c r="K132" s="194"/>
      <c r="L132" s="39"/>
      <c r="M132" s="195" t="s">
        <v>1</v>
      </c>
      <c r="N132" s="196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85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163</v>
      </c>
      <c r="BM132" s="199" t="s">
        <v>1929</v>
      </c>
    </row>
    <row r="133" spans="1:65" s="2" customFormat="1" ht="16.5" customHeight="1">
      <c r="A133" s="34"/>
      <c r="B133" s="35"/>
      <c r="C133" s="187" t="s">
        <v>237</v>
      </c>
      <c r="D133" s="187" t="s">
        <v>159</v>
      </c>
      <c r="E133" s="188" t="s">
        <v>1930</v>
      </c>
      <c r="F133" s="189" t="s">
        <v>1931</v>
      </c>
      <c r="G133" s="190" t="s">
        <v>1932</v>
      </c>
      <c r="H133" s="191">
        <v>5</v>
      </c>
      <c r="I133" s="192"/>
      <c r="J133" s="193">
        <f t="shared" si="0"/>
        <v>0</v>
      </c>
      <c r="K133" s="194"/>
      <c r="L133" s="39"/>
      <c r="M133" s="195" t="s">
        <v>1</v>
      </c>
      <c r="N133" s="196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85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163</v>
      </c>
      <c r="BM133" s="199" t="s">
        <v>1933</v>
      </c>
    </row>
    <row r="134" spans="1:65" s="2" customFormat="1" ht="16.5" customHeight="1">
      <c r="A134" s="34"/>
      <c r="B134" s="35"/>
      <c r="C134" s="187" t="s">
        <v>246</v>
      </c>
      <c r="D134" s="187" t="s">
        <v>159</v>
      </c>
      <c r="E134" s="188" t="s">
        <v>1934</v>
      </c>
      <c r="F134" s="189" t="s">
        <v>1935</v>
      </c>
      <c r="G134" s="190" t="s">
        <v>1932</v>
      </c>
      <c r="H134" s="191">
        <v>24</v>
      </c>
      <c r="I134" s="192"/>
      <c r="J134" s="193">
        <f t="shared" si="0"/>
        <v>0</v>
      </c>
      <c r="K134" s="194"/>
      <c r="L134" s="39"/>
      <c r="M134" s="195" t="s">
        <v>1</v>
      </c>
      <c r="N134" s="196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163</v>
      </c>
      <c r="AT134" s="199" t="s">
        <v>159</v>
      </c>
      <c r="AU134" s="199" t="s">
        <v>85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163</v>
      </c>
      <c r="BM134" s="199" t="s">
        <v>1936</v>
      </c>
    </row>
    <row r="135" spans="1:65" s="2" customFormat="1" ht="16.5" customHeight="1">
      <c r="A135" s="34"/>
      <c r="B135" s="35"/>
      <c r="C135" s="187" t="s">
        <v>252</v>
      </c>
      <c r="D135" s="187" t="s">
        <v>159</v>
      </c>
      <c r="E135" s="188" t="s">
        <v>1937</v>
      </c>
      <c r="F135" s="189" t="s">
        <v>1938</v>
      </c>
      <c r="G135" s="190" t="s">
        <v>171</v>
      </c>
      <c r="H135" s="191">
        <v>42</v>
      </c>
      <c r="I135" s="192"/>
      <c r="J135" s="193">
        <f t="shared" si="0"/>
        <v>0</v>
      </c>
      <c r="K135" s="194"/>
      <c r="L135" s="39"/>
      <c r="M135" s="195" t="s">
        <v>1</v>
      </c>
      <c r="N135" s="196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163</v>
      </c>
      <c r="AT135" s="199" t="s">
        <v>159</v>
      </c>
      <c r="AU135" s="199" t="s">
        <v>85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163</v>
      </c>
      <c r="BM135" s="199" t="s">
        <v>1939</v>
      </c>
    </row>
    <row r="136" spans="1:65" s="2" customFormat="1" ht="24.2" customHeight="1">
      <c r="A136" s="34"/>
      <c r="B136" s="35"/>
      <c r="C136" s="187" t="s">
        <v>258</v>
      </c>
      <c r="D136" s="187" t="s">
        <v>159</v>
      </c>
      <c r="E136" s="188" t="s">
        <v>1940</v>
      </c>
      <c r="F136" s="189" t="s">
        <v>1941</v>
      </c>
      <c r="G136" s="190" t="s">
        <v>171</v>
      </c>
      <c r="H136" s="191">
        <v>22</v>
      </c>
      <c r="I136" s="192"/>
      <c r="J136" s="193">
        <f t="shared" si="0"/>
        <v>0</v>
      </c>
      <c r="K136" s="194"/>
      <c r="L136" s="39"/>
      <c r="M136" s="195" t="s">
        <v>1</v>
      </c>
      <c r="N136" s="196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85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163</v>
      </c>
      <c r="BM136" s="199" t="s">
        <v>1942</v>
      </c>
    </row>
    <row r="137" spans="1:65" s="12" customFormat="1" ht="25.9" customHeight="1">
      <c r="B137" s="171"/>
      <c r="C137" s="172"/>
      <c r="D137" s="173" t="s">
        <v>76</v>
      </c>
      <c r="E137" s="174" t="s">
        <v>1943</v>
      </c>
      <c r="F137" s="174" t="s">
        <v>1944</v>
      </c>
      <c r="G137" s="172"/>
      <c r="H137" s="172"/>
      <c r="I137" s="175"/>
      <c r="J137" s="176">
        <f>BK137</f>
        <v>0</v>
      </c>
      <c r="K137" s="172"/>
      <c r="L137" s="177"/>
      <c r="M137" s="178"/>
      <c r="N137" s="179"/>
      <c r="O137" s="179"/>
      <c r="P137" s="180">
        <f>SUM(P138:P144)</f>
        <v>0</v>
      </c>
      <c r="Q137" s="179"/>
      <c r="R137" s="180">
        <f>SUM(R138:R144)</f>
        <v>0</v>
      </c>
      <c r="S137" s="179"/>
      <c r="T137" s="181">
        <f>SUM(T138:T144)</f>
        <v>0</v>
      </c>
      <c r="AR137" s="182" t="s">
        <v>85</v>
      </c>
      <c r="AT137" s="183" t="s">
        <v>76</v>
      </c>
      <c r="AU137" s="183" t="s">
        <v>77</v>
      </c>
      <c r="AY137" s="182" t="s">
        <v>157</v>
      </c>
      <c r="BK137" s="184">
        <f>SUM(BK138:BK144)</f>
        <v>0</v>
      </c>
    </row>
    <row r="138" spans="1:65" s="2" customFormat="1" ht="16.5" customHeight="1">
      <c r="A138" s="34"/>
      <c r="B138" s="35"/>
      <c r="C138" s="187" t="s">
        <v>264</v>
      </c>
      <c r="D138" s="187" t="s">
        <v>159</v>
      </c>
      <c r="E138" s="188" t="s">
        <v>1945</v>
      </c>
      <c r="F138" s="189" t="s">
        <v>1946</v>
      </c>
      <c r="G138" s="190" t="s">
        <v>741</v>
      </c>
      <c r="H138" s="191">
        <v>1</v>
      </c>
      <c r="I138" s="192"/>
      <c r="J138" s="193">
        <f t="shared" ref="J138:J144" si="10">ROUND(I138*H138,2)</f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ref="P138:P144" si="11">O138*H138</f>
        <v>0</v>
      </c>
      <c r="Q138" s="197">
        <v>0</v>
      </c>
      <c r="R138" s="197">
        <f t="shared" ref="R138:R144" si="12">Q138*H138</f>
        <v>0</v>
      </c>
      <c r="S138" s="197">
        <v>0</v>
      </c>
      <c r="T138" s="198">
        <f t="shared" ref="T138:T144" si="13"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163</v>
      </c>
      <c r="AT138" s="199" t="s">
        <v>159</v>
      </c>
      <c r="AU138" s="199" t="s">
        <v>85</v>
      </c>
      <c r="AY138" s="17" t="s">
        <v>157</v>
      </c>
      <c r="BE138" s="200">
        <f t="shared" ref="BE138:BE144" si="14">IF(N138="základní",J138,0)</f>
        <v>0</v>
      </c>
      <c r="BF138" s="200">
        <f t="shared" ref="BF138:BF144" si="15">IF(N138="snížená",J138,0)</f>
        <v>0</v>
      </c>
      <c r="BG138" s="200">
        <f t="shared" ref="BG138:BG144" si="16">IF(N138="zákl. přenesená",J138,0)</f>
        <v>0</v>
      </c>
      <c r="BH138" s="200">
        <f t="shared" ref="BH138:BH144" si="17">IF(N138="sníž. přenesená",J138,0)</f>
        <v>0</v>
      </c>
      <c r="BI138" s="200">
        <f t="shared" ref="BI138:BI144" si="18">IF(N138="nulová",J138,0)</f>
        <v>0</v>
      </c>
      <c r="BJ138" s="17" t="s">
        <v>85</v>
      </c>
      <c r="BK138" s="200">
        <f t="shared" ref="BK138:BK144" si="19">ROUND(I138*H138,2)</f>
        <v>0</v>
      </c>
      <c r="BL138" s="17" t="s">
        <v>163</v>
      </c>
      <c r="BM138" s="199" t="s">
        <v>1947</v>
      </c>
    </row>
    <row r="139" spans="1:65" s="2" customFormat="1" ht="16.5" customHeight="1">
      <c r="A139" s="34"/>
      <c r="B139" s="35"/>
      <c r="C139" s="187" t="s">
        <v>271</v>
      </c>
      <c r="D139" s="187" t="s">
        <v>159</v>
      </c>
      <c r="E139" s="188" t="s">
        <v>1948</v>
      </c>
      <c r="F139" s="189" t="s">
        <v>1949</v>
      </c>
      <c r="G139" s="190" t="s">
        <v>741</v>
      </c>
      <c r="H139" s="191">
        <v>1</v>
      </c>
      <c r="I139" s="192"/>
      <c r="J139" s="193">
        <f t="shared" si="1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1"/>
        <v>0</v>
      </c>
      <c r="Q139" s="197">
        <v>0</v>
      </c>
      <c r="R139" s="197">
        <f t="shared" si="12"/>
        <v>0</v>
      </c>
      <c r="S139" s="197">
        <v>0</v>
      </c>
      <c r="T139" s="198">
        <f t="shared" si="1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85</v>
      </c>
      <c r="AY139" s="17" t="s">
        <v>157</v>
      </c>
      <c r="BE139" s="200">
        <f t="shared" si="14"/>
        <v>0</v>
      </c>
      <c r="BF139" s="200">
        <f t="shared" si="15"/>
        <v>0</v>
      </c>
      <c r="BG139" s="200">
        <f t="shared" si="16"/>
        <v>0</v>
      </c>
      <c r="BH139" s="200">
        <f t="shared" si="17"/>
        <v>0</v>
      </c>
      <c r="BI139" s="200">
        <f t="shared" si="18"/>
        <v>0</v>
      </c>
      <c r="BJ139" s="17" t="s">
        <v>85</v>
      </c>
      <c r="BK139" s="200">
        <f t="shared" si="19"/>
        <v>0</v>
      </c>
      <c r="BL139" s="17" t="s">
        <v>163</v>
      </c>
      <c r="BM139" s="199" t="s">
        <v>1950</v>
      </c>
    </row>
    <row r="140" spans="1:65" s="2" customFormat="1" ht="16.5" customHeight="1">
      <c r="A140" s="34"/>
      <c r="B140" s="35"/>
      <c r="C140" s="187" t="s">
        <v>275</v>
      </c>
      <c r="D140" s="187" t="s">
        <v>159</v>
      </c>
      <c r="E140" s="188" t="s">
        <v>1951</v>
      </c>
      <c r="F140" s="189" t="s">
        <v>1952</v>
      </c>
      <c r="G140" s="190" t="s">
        <v>741</v>
      </c>
      <c r="H140" s="191">
        <v>1</v>
      </c>
      <c r="I140" s="192"/>
      <c r="J140" s="193">
        <f t="shared" si="10"/>
        <v>0</v>
      </c>
      <c r="K140" s="194"/>
      <c r="L140" s="39"/>
      <c r="M140" s="195" t="s">
        <v>1</v>
      </c>
      <c r="N140" s="196" t="s">
        <v>42</v>
      </c>
      <c r="O140" s="71"/>
      <c r="P140" s="197">
        <f t="shared" si="11"/>
        <v>0</v>
      </c>
      <c r="Q140" s="197">
        <v>0</v>
      </c>
      <c r="R140" s="197">
        <f t="shared" si="12"/>
        <v>0</v>
      </c>
      <c r="S140" s="197">
        <v>0</v>
      </c>
      <c r="T140" s="198">
        <f t="shared" si="1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85</v>
      </c>
      <c r="AY140" s="17" t="s">
        <v>157</v>
      </c>
      <c r="BE140" s="200">
        <f t="shared" si="14"/>
        <v>0</v>
      </c>
      <c r="BF140" s="200">
        <f t="shared" si="15"/>
        <v>0</v>
      </c>
      <c r="BG140" s="200">
        <f t="shared" si="16"/>
        <v>0</v>
      </c>
      <c r="BH140" s="200">
        <f t="shared" si="17"/>
        <v>0</v>
      </c>
      <c r="BI140" s="200">
        <f t="shared" si="18"/>
        <v>0</v>
      </c>
      <c r="BJ140" s="17" t="s">
        <v>85</v>
      </c>
      <c r="BK140" s="200">
        <f t="shared" si="19"/>
        <v>0</v>
      </c>
      <c r="BL140" s="17" t="s">
        <v>163</v>
      </c>
      <c r="BM140" s="199" t="s">
        <v>1953</v>
      </c>
    </row>
    <row r="141" spans="1:65" s="2" customFormat="1" ht="16.5" customHeight="1">
      <c r="A141" s="34"/>
      <c r="B141" s="35"/>
      <c r="C141" s="187" t="s">
        <v>7</v>
      </c>
      <c r="D141" s="187" t="s">
        <v>159</v>
      </c>
      <c r="E141" s="188" t="s">
        <v>1954</v>
      </c>
      <c r="F141" s="189" t="s">
        <v>1955</v>
      </c>
      <c r="G141" s="190" t="s">
        <v>741</v>
      </c>
      <c r="H141" s="191">
        <v>1</v>
      </c>
      <c r="I141" s="192"/>
      <c r="J141" s="193">
        <f t="shared" si="10"/>
        <v>0</v>
      </c>
      <c r="K141" s="194"/>
      <c r="L141" s="39"/>
      <c r="M141" s="195" t="s">
        <v>1</v>
      </c>
      <c r="N141" s="196" t="s">
        <v>42</v>
      </c>
      <c r="O141" s="71"/>
      <c r="P141" s="197">
        <f t="shared" si="11"/>
        <v>0</v>
      </c>
      <c r="Q141" s="197">
        <v>0</v>
      </c>
      <c r="R141" s="197">
        <f t="shared" si="12"/>
        <v>0</v>
      </c>
      <c r="S141" s="197">
        <v>0</v>
      </c>
      <c r="T141" s="198">
        <f t="shared" si="1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85</v>
      </c>
      <c r="AY141" s="17" t="s">
        <v>157</v>
      </c>
      <c r="BE141" s="200">
        <f t="shared" si="14"/>
        <v>0</v>
      </c>
      <c r="BF141" s="200">
        <f t="shared" si="15"/>
        <v>0</v>
      </c>
      <c r="BG141" s="200">
        <f t="shared" si="16"/>
        <v>0</v>
      </c>
      <c r="BH141" s="200">
        <f t="shared" si="17"/>
        <v>0</v>
      </c>
      <c r="BI141" s="200">
        <f t="shared" si="18"/>
        <v>0</v>
      </c>
      <c r="BJ141" s="17" t="s">
        <v>85</v>
      </c>
      <c r="BK141" s="200">
        <f t="shared" si="19"/>
        <v>0</v>
      </c>
      <c r="BL141" s="17" t="s">
        <v>163</v>
      </c>
      <c r="BM141" s="199" t="s">
        <v>1956</v>
      </c>
    </row>
    <row r="142" spans="1:65" s="2" customFormat="1" ht="24.2" customHeight="1">
      <c r="A142" s="34"/>
      <c r="B142" s="35"/>
      <c r="C142" s="187" t="s">
        <v>285</v>
      </c>
      <c r="D142" s="187" t="s">
        <v>159</v>
      </c>
      <c r="E142" s="188" t="s">
        <v>1957</v>
      </c>
      <c r="F142" s="189" t="s">
        <v>1958</v>
      </c>
      <c r="G142" s="190" t="s">
        <v>741</v>
      </c>
      <c r="H142" s="191">
        <v>1</v>
      </c>
      <c r="I142" s="192"/>
      <c r="J142" s="193">
        <f t="shared" si="10"/>
        <v>0</v>
      </c>
      <c r="K142" s="194"/>
      <c r="L142" s="39"/>
      <c r="M142" s="195" t="s">
        <v>1</v>
      </c>
      <c r="N142" s="196" t="s">
        <v>42</v>
      </c>
      <c r="O142" s="71"/>
      <c r="P142" s="197">
        <f t="shared" si="11"/>
        <v>0</v>
      </c>
      <c r="Q142" s="197">
        <v>0</v>
      </c>
      <c r="R142" s="197">
        <f t="shared" si="12"/>
        <v>0</v>
      </c>
      <c r="S142" s="197">
        <v>0</v>
      </c>
      <c r="T142" s="198">
        <f t="shared" si="1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163</v>
      </c>
      <c r="AT142" s="199" t="s">
        <v>159</v>
      </c>
      <c r="AU142" s="199" t="s">
        <v>85</v>
      </c>
      <c r="AY142" s="17" t="s">
        <v>157</v>
      </c>
      <c r="BE142" s="200">
        <f t="shared" si="14"/>
        <v>0</v>
      </c>
      <c r="BF142" s="200">
        <f t="shared" si="15"/>
        <v>0</v>
      </c>
      <c r="BG142" s="200">
        <f t="shared" si="16"/>
        <v>0</v>
      </c>
      <c r="BH142" s="200">
        <f t="shared" si="17"/>
        <v>0</v>
      </c>
      <c r="BI142" s="200">
        <f t="shared" si="18"/>
        <v>0</v>
      </c>
      <c r="BJ142" s="17" t="s">
        <v>85</v>
      </c>
      <c r="BK142" s="200">
        <f t="shared" si="19"/>
        <v>0</v>
      </c>
      <c r="BL142" s="17" t="s">
        <v>163</v>
      </c>
      <c r="BM142" s="199" t="s">
        <v>1959</v>
      </c>
    </row>
    <row r="143" spans="1:65" s="2" customFormat="1" ht="24.2" customHeight="1">
      <c r="A143" s="34"/>
      <c r="B143" s="35"/>
      <c r="C143" s="187" t="s">
        <v>289</v>
      </c>
      <c r="D143" s="187" t="s">
        <v>159</v>
      </c>
      <c r="E143" s="188" t="s">
        <v>1960</v>
      </c>
      <c r="F143" s="189" t="s">
        <v>1961</v>
      </c>
      <c r="G143" s="190" t="s">
        <v>741</v>
      </c>
      <c r="H143" s="191">
        <v>1</v>
      </c>
      <c r="I143" s="192"/>
      <c r="J143" s="193">
        <f t="shared" si="10"/>
        <v>0</v>
      </c>
      <c r="K143" s="194"/>
      <c r="L143" s="39"/>
      <c r="M143" s="195" t="s">
        <v>1</v>
      </c>
      <c r="N143" s="196" t="s">
        <v>42</v>
      </c>
      <c r="O143" s="71"/>
      <c r="P143" s="197">
        <f t="shared" si="11"/>
        <v>0</v>
      </c>
      <c r="Q143" s="197">
        <v>0</v>
      </c>
      <c r="R143" s="197">
        <f t="shared" si="12"/>
        <v>0</v>
      </c>
      <c r="S143" s="197">
        <v>0</v>
      </c>
      <c r="T143" s="198">
        <f t="shared" si="1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163</v>
      </c>
      <c r="AT143" s="199" t="s">
        <v>159</v>
      </c>
      <c r="AU143" s="199" t="s">
        <v>85</v>
      </c>
      <c r="AY143" s="17" t="s">
        <v>157</v>
      </c>
      <c r="BE143" s="200">
        <f t="shared" si="14"/>
        <v>0</v>
      </c>
      <c r="BF143" s="200">
        <f t="shared" si="15"/>
        <v>0</v>
      </c>
      <c r="BG143" s="200">
        <f t="shared" si="16"/>
        <v>0</v>
      </c>
      <c r="BH143" s="200">
        <f t="shared" si="17"/>
        <v>0</v>
      </c>
      <c r="BI143" s="200">
        <f t="shared" si="18"/>
        <v>0</v>
      </c>
      <c r="BJ143" s="17" t="s">
        <v>85</v>
      </c>
      <c r="BK143" s="200">
        <f t="shared" si="19"/>
        <v>0</v>
      </c>
      <c r="BL143" s="17" t="s">
        <v>163</v>
      </c>
      <c r="BM143" s="199" t="s">
        <v>1962</v>
      </c>
    </row>
    <row r="144" spans="1:65" s="2" customFormat="1" ht="16.5" customHeight="1">
      <c r="A144" s="34"/>
      <c r="B144" s="35"/>
      <c r="C144" s="187" t="s">
        <v>296</v>
      </c>
      <c r="D144" s="187" t="s">
        <v>159</v>
      </c>
      <c r="E144" s="188" t="s">
        <v>1963</v>
      </c>
      <c r="F144" s="189" t="s">
        <v>1964</v>
      </c>
      <c r="G144" s="190" t="s">
        <v>741</v>
      </c>
      <c r="H144" s="191">
        <v>1</v>
      </c>
      <c r="I144" s="192"/>
      <c r="J144" s="193">
        <f t="shared" si="10"/>
        <v>0</v>
      </c>
      <c r="K144" s="194"/>
      <c r="L144" s="39"/>
      <c r="M144" s="248" t="s">
        <v>1</v>
      </c>
      <c r="N144" s="249" t="s">
        <v>42</v>
      </c>
      <c r="O144" s="250"/>
      <c r="P144" s="251">
        <f t="shared" si="11"/>
        <v>0</v>
      </c>
      <c r="Q144" s="251">
        <v>0</v>
      </c>
      <c r="R144" s="251">
        <f t="shared" si="12"/>
        <v>0</v>
      </c>
      <c r="S144" s="251">
        <v>0</v>
      </c>
      <c r="T144" s="252">
        <f t="shared" si="1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163</v>
      </c>
      <c r="AT144" s="199" t="s">
        <v>159</v>
      </c>
      <c r="AU144" s="199" t="s">
        <v>85</v>
      </c>
      <c r="AY144" s="17" t="s">
        <v>157</v>
      </c>
      <c r="BE144" s="200">
        <f t="shared" si="14"/>
        <v>0</v>
      </c>
      <c r="BF144" s="200">
        <f t="shared" si="15"/>
        <v>0</v>
      </c>
      <c r="BG144" s="200">
        <f t="shared" si="16"/>
        <v>0</v>
      </c>
      <c r="BH144" s="200">
        <f t="shared" si="17"/>
        <v>0</v>
      </c>
      <c r="BI144" s="200">
        <f t="shared" si="18"/>
        <v>0</v>
      </c>
      <c r="BJ144" s="17" t="s">
        <v>85</v>
      </c>
      <c r="BK144" s="200">
        <f t="shared" si="19"/>
        <v>0</v>
      </c>
      <c r="BL144" s="17" t="s">
        <v>163</v>
      </c>
      <c r="BM144" s="199" t="s">
        <v>1965</v>
      </c>
    </row>
    <row r="145" spans="1:31" s="2" customFormat="1" ht="6.95" customHeight="1">
      <c r="A145" s="34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39"/>
      <c r="M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</sheetData>
  <sheetProtection algorithmName="SHA-512" hashValue="zk9OdnFnCeUoLb9xbP4bpDM0ITe+vRhQct2aKrEPC/PFAqobPSvfHTjqkRhrXALDwdG2GW6bPOPioccH4OulTQ==" saltValue="sDGvX1OKvKvpsb93Px/vH9emMNqjP964YqYVHhBmfotv+dFVTsZuOKo+GBdAsfzx6OZnnfhPjcrQf0Dx4Ao6+Q==" spinCount="100000" sheet="1" objects="1" scenarios="1" formatColumns="0" formatRows="0" autoFilter="0"/>
  <autoFilter ref="C117:K144" xr:uid="{00000000-0009-0000-0000-000003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28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96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učeben_REV2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1966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1495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ROUND((SUM(BE123:BE227)),  2)</f>
        <v>0</v>
      </c>
      <c r="G33" s="34"/>
      <c r="H33" s="34"/>
      <c r="I33" s="124">
        <v>0.21</v>
      </c>
      <c r="J33" s="123">
        <f>ROUND(((SUM(BE123:BE227))*I33),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ROUND((SUM(BF123:BF227)),  2)</f>
        <v>0</v>
      </c>
      <c r="G34" s="34"/>
      <c r="H34" s="34"/>
      <c r="I34" s="124">
        <v>0.12</v>
      </c>
      <c r="J34" s="123">
        <f>ROUND(((SUM(BF123:BF227))*I34),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ROUND((SUM(BG123:BG227)),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ROUND((SUM(BH123:BH227)),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ROUND((SUM(BI123:BI227)),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učeben_REV2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D1.4.d - Vytápění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Ondřej Zikán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125</v>
      </c>
      <c r="E97" s="150"/>
      <c r="F97" s="150"/>
      <c r="G97" s="150"/>
      <c r="H97" s="150"/>
      <c r="I97" s="150"/>
      <c r="J97" s="151">
        <f>J124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128</v>
      </c>
      <c r="E98" s="156"/>
      <c r="F98" s="156"/>
      <c r="G98" s="156"/>
      <c r="H98" s="156"/>
      <c r="I98" s="156"/>
      <c r="J98" s="157">
        <f>J125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1967</v>
      </c>
      <c r="E99" s="156"/>
      <c r="F99" s="156"/>
      <c r="G99" s="156"/>
      <c r="H99" s="156"/>
      <c r="I99" s="156"/>
      <c r="J99" s="157">
        <f>J140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1502</v>
      </c>
      <c r="E100" s="156"/>
      <c r="F100" s="156"/>
      <c r="G100" s="156"/>
      <c r="H100" s="156"/>
      <c r="I100" s="156"/>
      <c r="J100" s="157">
        <f>J147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1968</v>
      </c>
      <c r="E101" s="156"/>
      <c r="F101" s="156"/>
      <c r="G101" s="156"/>
      <c r="H101" s="156"/>
      <c r="I101" s="156"/>
      <c r="J101" s="157">
        <f>J158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1503</v>
      </c>
      <c r="E102" s="156"/>
      <c r="F102" s="156"/>
      <c r="G102" s="156"/>
      <c r="H102" s="156"/>
      <c r="I102" s="156"/>
      <c r="J102" s="157">
        <f>J185</f>
        <v>0</v>
      </c>
      <c r="K102" s="154"/>
      <c r="L102" s="158"/>
    </row>
    <row r="103" spans="1:31" s="10" customFormat="1" ht="19.899999999999999" customHeight="1">
      <c r="B103" s="153"/>
      <c r="C103" s="154"/>
      <c r="D103" s="155" t="s">
        <v>1969</v>
      </c>
      <c r="E103" s="156"/>
      <c r="F103" s="156"/>
      <c r="G103" s="156"/>
      <c r="H103" s="156"/>
      <c r="I103" s="156"/>
      <c r="J103" s="157">
        <f>J209</f>
        <v>0</v>
      </c>
      <c r="K103" s="154"/>
      <c r="L103" s="158"/>
    </row>
    <row r="104" spans="1:31" s="2" customFormat="1" ht="21.8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6.95" customHeight="1">
      <c r="A105" s="3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pans="1:31" s="2" customFormat="1" ht="6.95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24.95" customHeight="1">
      <c r="A110" s="34"/>
      <c r="B110" s="35"/>
      <c r="C110" s="23" t="s">
        <v>142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16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305" t="str">
        <f>E7</f>
        <v>Základní škola Tuklaty – Přístavba tělocvičny a učeben_REV2</v>
      </c>
      <c r="F113" s="306"/>
      <c r="G113" s="306"/>
      <c r="H113" s="30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107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6.5" customHeight="1">
      <c r="A115" s="34"/>
      <c r="B115" s="35"/>
      <c r="C115" s="36"/>
      <c r="D115" s="36"/>
      <c r="E115" s="257" t="str">
        <f>E9</f>
        <v>D1.4.d - Vytápění</v>
      </c>
      <c r="F115" s="307"/>
      <c r="G115" s="307"/>
      <c r="H115" s="307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2" customHeight="1">
      <c r="A117" s="34"/>
      <c r="B117" s="35"/>
      <c r="C117" s="29" t="s">
        <v>21</v>
      </c>
      <c r="D117" s="36"/>
      <c r="E117" s="36"/>
      <c r="F117" s="27" t="str">
        <f>F12</f>
        <v xml:space="preserve"> </v>
      </c>
      <c r="G117" s="36"/>
      <c r="H117" s="36"/>
      <c r="I117" s="29" t="s">
        <v>23</v>
      </c>
      <c r="J117" s="66" t="str">
        <f>IF(J12="","",J12)</f>
        <v>23. 2. 2024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25</v>
      </c>
      <c r="D119" s="36"/>
      <c r="E119" s="36"/>
      <c r="F119" s="27" t="str">
        <f>E15</f>
        <v>Obec Tuklaty</v>
      </c>
      <c r="G119" s="36"/>
      <c r="H119" s="36"/>
      <c r="I119" s="29" t="s">
        <v>31</v>
      </c>
      <c r="J119" s="32" t="str">
        <f>E21</f>
        <v>INGARA s.r.o.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5.2" customHeight="1">
      <c r="A120" s="34"/>
      <c r="B120" s="35"/>
      <c r="C120" s="29" t="s">
        <v>29</v>
      </c>
      <c r="D120" s="36"/>
      <c r="E120" s="36"/>
      <c r="F120" s="27" t="str">
        <f>IF(E18="","",E18)</f>
        <v>Vyplň údaj</v>
      </c>
      <c r="G120" s="36"/>
      <c r="H120" s="36"/>
      <c r="I120" s="29" t="s">
        <v>35</v>
      </c>
      <c r="J120" s="32" t="str">
        <f>E24</f>
        <v>Ondřej Zikán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0.35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11" customFormat="1" ht="29.25" customHeight="1">
      <c r="A122" s="159"/>
      <c r="B122" s="160"/>
      <c r="C122" s="161" t="s">
        <v>143</v>
      </c>
      <c r="D122" s="162" t="s">
        <v>62</v>
      </c>
      <c r="E122" s="162" t="s">
        <v>58</v>
      </c>
      <c r="F122" s="162" t="s">
        <v>59</v>
      </c>
      <c r="G122" s="162" t="s">
        <v>144</v>
      </c>
      <c r="H122" s="162" t="s">
        <v>145</v>
      </c>
      <c r="I122" s="162" t="s">
        <v>146</v>
      </c>
      <c r="J122" s="163" t="s">
        <v>112</v>
      </c>
      <c r="K122" s="164" t="s">
        <v>147</v>
      </c>
      <c r="L122" s="165"/>
      <c r="M122" s="75" t="s">
        <v>1</v>
      </c>
      <c r="N122" s="76" t="s">
        <v>41</v>
      </c>
      <c r="O122" s="76" t="s">
        <v>148</v>
      </c>
      <c r="P122" s="76" t="s">
        <v>149</v>
      </c>
      <c r="Q122" s="76" t="s">
        <v>150</v>
      </c>
      <c r="R122" s="76" t="s">
        <v>151</v>
      </c>
      <c r="S122" s="76" t="s">
        <v>152</v>
      </c>
      <c r="T122" s="77" t="s">
        <v>153</v>
      </c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</row>
    <row r="123" spans="1:65" s="2" customFormat="1" ht="22.8" customHeight="1">
      <c r="A123" s="34"/>
      <c r="B123" s="35"/>
      <c r="C123" s="82" t="s">
        <v>154</v>
      </c>
      <c r="D123" s="36"/>
      <c r="E123" s="36"/>
      <c r="F123" s="36"/>
      <c r="G123" s="36"/>
      <c r="H123" s="36"/>
      <c r="I123" s="36"/>
      <c r="J123" s="166">
        <f>BK123</f>
        <v>0</v>
      </c>
      <c r="K123" s="36"/>
      <c r="L123" s="39"/>
      <c r="M123" s="78"/>
      <c r="N123" s="167"/>
      <c r="O123" s="79"/>
      <c r="P123" s="168">
        <f>P124</f>
        <v>0</v>
      </c>
      <c r="Q123" s="79"/>
      <c r="R123" s="168">
        <f>R124</f>
        <v>0</v>
      </c>
      <c r="S123" s="79"/>
      <c r="T123" s="169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7" t="s">
        <v>76</v>
      </c>
      <c r="AU123" s="17" t="s">
        <v>114</v>
      </c>
      <c r="BK123" s="170">
        <f>BK124</f>
        <v>0</v>
      </c>
    </row>
    <row r="124" spans="1:65" s="12" customFormat="1" ht="25.9" customHeight="1">
      <c r="B124" s="171"/>
      <c r="C124" s="172"/>
      <c r="D124" s="173" t="s">
        <v>76</v>
      </c>
      <c r="E124" s="174" t="s">
        <v>823</v>
      </c>
      <c r="F124" s="174" t="s">
        <v>824</v>
      </c>
      <c r="G124" s="172"/>
      <c r="H124" s="172"/>
      <c r="I124" s="175"/>
      <c r="J124" s="176">
        <f>BK124</f>
        <v>0</v>
      </c>
      <c r="K124" s="172"/>
      <c r="L124" s="177"/>
      <c r="M124" s="178"/>
      <c r="N124" s="179"/>
      <c r="O124" s="179"/>
      <c r="P124" s="180">
        <f>P125+P140+P147+P158+P185+P209</f>
        <v>0</v>
      </c>
      <c r="Q124" s="179"/>
      <c r="R124" s="180">
        <f>R125+R140+R147+R158+R185+R209</f>
        <v>0</v>
      </c>
      <c r="S124" s="179"/>
      <c r="T124" s="181">
        <f>T125+T140+T147+T158+T185+T209</f>
        <v>0</v>
      </c>
      <c r="AR124" s="182" t="s">
        <v>87</v>
      </c>
      <c r="AT124" s="183" t="s">
        <v>76</v>
      </c>
      <c r="AU124" s="183" t="s">
        <v>77</v>
      </c>
      <c r="AY124" s="182" t="s">
        <v>157</v>
      </c>
      <c r="BK124" s="184">
        <f>BK125+BK140+BK147+BK158+BK185+BK209</f>
        <v>0</v>
      </c>
    </row>
    <row r="125" spans="1:65" s="12" customFormat="1" ht="22.8" customHeight="1">
      <c r="B125" s="171"/>
      <c r="C125" s="172"/>
      <c r="D125" s="173" t="s">
        <v>76</v>
      </c>
      <c r="E125" s="185" t="s">
        <v>936</v>
      </c>
      <c r="F125" s="185" t="s">
        <v>937</v>
      </c>
      <c r="G125" s="172"/>
      <c r="H125" s="172"/>
      <c r="I125" s="175"/>
      <c r="J125" s="186">
        <f>BK125</f>
        <v>0</v>
      </c>
      <c r="K125" s="172"/>
      <c r="L125" s="177"/>
      <c r="M125" s="178"/>
      <c r="N125" s="179"/>
      <c r="O125" s="179"/>
      <c r="P125" s="180">
        <f>SUM(P126:P139)</f>
        <v>0</v>
      </c>
      <c r="Q125" s="179"/>
      <c r="R125" s="180">
        <f>SUM(R126:R139)</f>
        <v>0</v>
      </c>
      <c r="S125" s="179"/>
      <c r="T125" s="181">
        <f>SUM(T126:T139)</f>
        <v>0</v>
      </c>
      <c r="AR125" s="182" t="s">
        <v>87</v>
      </c>
      <c r="AT125" s="183" t="s">
        <v>76</v>
      </c>
      <c r="AU125" s="183" t="s">
        <v>85</v>
      </c>
      <c r="AY125" s="182" t="s">
        <v>157</v>
      </c>
      <c r="BK125" s="184">
        <f>SUM(BK126:BK139)</f>
        <v>0</v>
      </c>
    </row>
    <row r="126" spans="1:65" s="2" customFormat="1" ht="24.2" customHeight="1">
      <c r="A126" s="34"/>
      <c r="B126" s="35"/>
      <c r="C126" s="187" t="s">
        <v>85</v>
      </c>
      <c r="D126" s="187" t="s">
        <v>159</v>
      </c>
      <c r="E126" s="188" t="s">
        <v>1970</v>
      </c>
      <c r="F126" s="189" t="s">
        <v>1971</v>
      </c>
      <c r="G126" s="190" t="s">
        <v>487</v>
      </c>
      <c r="H126" s="191">
        <v>370</v>
      </c>
      <c r="I126" s="192"/>
      <c r="J126" s="193">
        <f>ROUND(I126*H126,2)</f>
        <v>0</v>
      </c>
      <c r="K126" s="194"/>
      <c r="L126" s="39"/>
      <c r="M126" s="195" t="s">
        <v>1</v>
      </c>
      <c r="N126" s="196" t="s">
        <v>42</v>
      </c>
      <c r="O126" s="71"/>
      <c r="P126" s="197">
        <f>O126*H126</f>
        <v>0</v>
      </c>
      <c r="Q126" s="197">
        <v>0</v>
      </c>
      <c r="R126" s="197">
        <f>Q126*H126</f>
        <v>0</v>
      </c>
      <c r="S126" s="197">
        <v>0</v>
      </c>
      <c r="T126" s="19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252</v>
      </c>
      <c r="AT126" s="199" t="s">
        <v>159</v>
      </c>
      <c r="AU126" s="199" t="s">
        <v>87</v>
      </c>
      <c r="AY126" s="17" t="s">
        <v>157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7" t="s">
        <v>85</v>
      </c>
      <c r="BK126" s="200">
        <f>ROUND(I126*H126,2)</f>
        <v>0</v>
      </c>
      <c r="BL126" s="17" t="s">
        <v>252</v>
      </c>
      <c r="BM126" s="199" t="s">
        <v>1972</v>
      </c>
    </row>
    <row r="127" spans="1:65" s="13" customFormat="1" ht="10.15">
      <c r="B127" s="201"/>
      <c r="C127" s="202"/>
      <c r="D127" s="203" t="s">
        <v>173</v>
      </c>
      <c r="E127" s="204" t="s">
        <v>1</v>
      </c>
      <c r="F127" s="205" t="s">
        <v>1973</v>
      </c>
      <c r="G127" s="202"/>
      <c r="H127" s="206">
        <v>370</v>
      </c>
      <c r="I127" s="207"/>
      <c r="J127" s="202"/>
      <c r="K127" s="202"/>
      <c r="L127" s="208"/>
      <c r="M127" s="209"/>
      <c r="N127" s="210"/>
      <c r="O127" s="210"/>
      <c r="P127" s="210"/>
      <c r="Q127" s="210"/>
      <c r="R127" s="210"/>
      <c r="S127" s="210"/>
      <c r="T127" s="211"/>
      <c r="AT127" s="212" t="s">
        <v>173</v>
      </c>
      <c r="AU127" s="212" t="s">
        <v>87</v>
      </c>
      <c r="AV127" s="13" t="s">
        <v>87</v>
      </c>
      <c r="AW127" s="13" t="s">
        <v>34</v>
      </c>
      <c r="AX127" s="13" t="s">
        <v>77</v>
      </c>
      <c r="AY127" s="212" t="s">
        <v>157</v>
      </c>
    </row>
    <row r="128" spans="1:65" s="14" customFormat="1" ht="10.15">
      <c r="B128" s="213"/>
      <c r="C128" s="214"/>
      <c r="D128" s="203" t="s">
        <v>173</v>
      </c>
      <c r="E128" s="215" t="s">
        <v>1</v>
      </c>
      <c r="F128" s="216" t="s">
        <v>178</v>
      </c>
      <c r="G128" s="214"/>
      <c r="H128" s="217">
        <v>370</v>
      </c>
      <c r="I128" s="218"/>
      <c r="J128" s="214"/>
      <c r="K128" s="214"/>
      <c r="L128" s="219"/>
      <c r="M128" s="220"/>
      <c r="N128" s="221"/>
      <c r="O128" s="221"/>
      <c r="P128" s="221"/>
      <c r="Q128" s="221"/>
      <c r="R128" s="221"/>
      <c r="S128" s="221"/>
      <c r="T128" s="222"/>
      <c r="AT128" s="223" t="s">
        <v>173</v>
      </c>
      <c r="AU128" s="223" t="s">
        <v>87</v>
      </c>
      <c r="AV128" s="14" t="s">
        <v>163</v>
      </c>
      <c r="AW128" s="14" t="s">
        <v>34</v>
      </c>
      <c r="AX128" s="14" t="s">
        <v>85</v>
      </c>
      <c r="AY128" s="223" t="s">
        <v>157</v>
      </c>
    </row>
    <row r="129" spans="1:65" s="2" customFormat="1" ht="24.2" customHeight="1">
      <c r="A129" s="34"/>
      <c r="B129" s="35"/>
      <c r="C129" s="234" t="s">
        <v>87</v>
      </c>
      <c r="D129" s="234" t="s">
        <v>334</v>
      </c>
      <c r="E129" s="235" t="s">
        <v>1974</v>
      </c>
      <c r="F129" s="236" t="s">
        <v>1975</v>
      </c>
      <c r="G129" s="237" t="s">
        <v>487</v>
      </c>
      <c r="H129" s="238">
        <v>60</v>
      </c>
      <c r="I129" s="239"/>
      <c r="J129" s="240">
        <f t="shared" ref="J129:J139" si="0">ROUND(I129*H129,2)</f>
        <v>0</v>
      </c>
      <c r="K129" s="241"/>
      <c r="L129" s="242"/>
      <c r="M129" s="243" t="s">
        <v>1</v>
      </c>
      <c r="N129" s="244" t="s">
        <v>42</v>
      </c>
      <c r="O129" s="71"/>
      <c r="P129" s="197">
        <f t="shared" ref="P129:P139" si="1">O129*H129</f>
        <v>0</v>
      </c>
      <c r="Q129" s="197">
        <v>0</v>
      </c>
      <c r="R129" s="197">
        <f t="shared" ref="R129:R139" si="2">Q129*H129</f>
        <v>0</v>
      </c>
      <c r="S129" s="197">
        <v>0</v>
      </c>
      <c r="T129" s="198">
        <f t="shared" ref="T129:T139" si="3"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328</v>
      </c>
      <c r="AT129" s="199" t="s">
        <v>334</v>
      </c>
      <c r="AU129" s="199" t="s">
        <v>87</v>
      </c>
      <c r="AY129" s="17" t="s">
        <v>157</v>
      </c>
      <c r="BE129" s="200">
        <f t="shared" ref="BE129:BE139" si="4">IF(N129="základní",J129,0)</f>
        <v>0</v>
      </c>
      <c r="BF129" s="200">
        <f t="shared" ref="BF129:BF139" si="5">IF(N129="snížená",J129,0)</f>
        <v>0</v>
      </c>
      <c r="BG129" s="200">
        <f t="shared" ref="BG129:BG139" si="6">IF(N129="zákl. přenesená",J129,0)</f>
        <v>0</v>
      </c>
      <c r="BH129" s="200">
        <f t="shared" ref="BH129:BH139" si="7">IF(N129="sníž. přenesená",J129,0)</f>
        <v>0</v>
      </c>
      <c r="BI129" s="200">
        <f t="shared" ref="BI129:BI139" si="8">IF(N129="nulová",J129,0)</f>
        <v>0</v>
      </c>
      <c r="BJ129" s="17" t="s">
        <v>85</v>
      </c>
      <c r="BK129" s="200">
        <f t="shared" ref="BK129:BK139" si="9">ROUND(I129*H129,2)</f>
        <v>0</v>
      </c>
      <c r="BL129" s="17" t="s">
        <v>252</v>
      </c>
      <c r="BM129" s="199" t="s">
        <v>1976</v>
      </c>
    </row>
    <row r="130" spans="1:65" s="2" customFormat="1" ht="24.2" customHeight="1">
      <c r="A130" s="34"/>
      <c r="B130" s="35"/>
      <c r="C130" s="234" t="s">
        <v>168</v>
      </c>
      <c r="D130" s="234" t="s">
        <v>334</v>
      </c>
      <c r="E130" s="235" t="s">
        <v>1977</v>
      </c>
      <c r="F130" s="236" t="s">
        <v>1978</v>
      </c>
      <c r="G130" s="237" t="s">
        <v>487</v>
      </c>
      <c r="H130" s="238">
        <v>30</v>
      </c>
      <c r="I130" s="239"/>
      <c r="J130" s="240">
        <f t="shared" si="0"/>
        <v>0</v>
      </c>
      <c r="K130" s="241"/>
      <c r="L130" s="242"/>
      <c r="M130" s="243" t="s">
        <v>1</v>
      </c>
      <c r="N130" s="244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328</v>
      </c>
      <c r="AT130" s="199" t="s">
        <v>334</v>
      </c>
      <c r="AU130" s="199" t="s">
        <v>87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252</v>
      </c>
      <c r="BM130" s="199" t="s">
        <v>1979</v>
      </c>
    </row>
    <row r="131" spans="1:65" s="2" customFormat="1" ht="24.2" customHeight="1">
      <c r="A131" s="34"/>
      <c r="B131" s="35"/>
      <c r="C131" s="234" t="s">
        <v>163</v>
      </c>
      <c r="D131" s="234" t="s">
        <v>334</v>
      </c>
      <c r="E131" s="235" t="s">
        <v>1980</v>
      </c>
      <c r="F131" s="236" t="s">
        <v>1981</v>
      </c>
      <c r="G131" s="237" t="s">
        <v>487</v>
      </c>
      <c r="H131" s="238">
        <v>20</v>
      </c>
      <c r="I131" s="239"/>
      <c r="J131" s="240">
        <f t="shared" si="0"/>
        <v>0</v>
      </c>
      <c r="K131" s="241"/>
      <c r="L131" s="242"/>
      <c r="M131" s="243" t="s">
        <v>1</v>
      </c>
      <c r="N131" s="244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328</v>
      </c>
      <c r="AT131" s="199" t="s">
        <v>334</v>
      </c>
      <c r="AU131" s="199" t="s">
        <v>87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252</v>
      </c>
      <c r="BM131" s="199" t="s">
        <v>1982</v>
      </c>
    </row>
    <row r="132" spans="1:65" s="2" customFormat="1" ht="24.2" customHeight="1">
      <c r="A132" s="34"/>
      <c r="B132" s="35"/>
      <c r="C132" s="234" t="s">
        <v>189</v>
      </c>
      <c r="D132" s="234" t="s">
        <v>334</v>
      </c>
      <c r="E132" s="235" t="s">
        <v>1983</v>
      </c>
      <c r="F132" s="236" t="s">
        <v>1984</v>
      </c>
      <c r="G132" s="237" t="s">
        <v>487</v>
      </c>
      <c r="H132" s="238">
        <v>180</v>
      </c>
      <c r="I132" s="239"/>
      <c r="J132" s="240">
        <f t="shared" si="0"/>
        <v>0</v>
      </c>
      <c r="K132" s="241"/>
      <c r="L132" s="242"/>
      <c r="M132" s="243" t="s">
        <v>1</v>
      </c>
      <c r="N132" s="244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328</v>
      </c>
      <c r="AT132" s="199" t="s">
        <v>334</v>
      </c>
      <c r="AU132" s="199" t="s">
        <v>87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252</v>
      </c>
      <c r="BM132" s="199" t="s">
        <v>1985</v>
      </c>
    </row>
    <row r="133" spans="1:65" s="2" customFormat="1" ht="24.2" customHeight="1">
      <c r="A133" s="34"/>
      <c r="B133" s="35"/>
      <c r="C133" s="234" t="s">
        <v>196</v>
      </c>
      <c r="D133" s="234" t="s">
        <v>334</v>
      </c>
      <c r="E133" s="235" t="s">
        <v>1986</v>
      </c>
      <c r="F133" s="236" t="s">
        <v>1987</v>
      </c>
      <c r="G133" s="237" t="s">
        <v>487</v>
      </c>
      <c r="H133" s="238">
        <v>40</v>
      </c>
      <c r="I133" s="239"/>
      <c r="J133" s="240">
        <f t="shared" si="0"/>
        <v>0</v>
      </c>
      <c r="K133" s="241"/>
      <c r="L133" s="242"/>
      <c r="M133" s="243" t="s">
        <v>1</v>
      </c>
      <c r="N133" s="244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328</v>
      </c>
      <c r="AT133" s="199" t="s">
        <v>334</v>
      </c>
      <c r="AU133" s="199" t="s">
        <v>87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252</v>
      </c>
      <c r="BM133" s="199" t="s">
        <v>1988</v>
      </c>
    </row>
    <row r="134" spans="1:65" s="2" customFormat="1" ht="24.2" customHeight="1">
      <c r="A134" s="34"/>
      <c r="B134" s="35"/>
      <c r="C134" s="234" t="s">
        <v>203</v>
      </c>
      <c r="D134" s="234" t="s">
        <v>334</v>
      </c>
      <c r="E134" s="235" t="s">
        <v>1989</v>
      </c>
      <c r="F134" s="236" t="s">
        <v>1990</v>
      </c>
      <c r="G134" s="237" t="s">
        <v>487</v>
      </c>
      <c r="H134" s="238">
        <v>20</v>
      </c>
      <c r="I134" s="239"/>
      <c r="J134" s="240">
        <f t="shared" si="0"/>
        <v>0</v>
      </c>
      <c r="K134" s="241"/>
      <c r="L134" s="242"/>
      <c r="M134" s="243" t="s">
        <v>1</v>
      </c>
      <c r="N134" s="244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328</v>
      </c>
      <c r="AT134" s="199" t="s">
        <v>334</v>
      </c>
      <c r="AU134" s="199" t="s">
        <v>87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252</v>
      </c>
      <c r="BM134" s="199" t="s">
        <v>1991</v>
      </c>
    </row>
    <row r="135" spans="1:65" s="2" customFormat="1" ht="24.2" customHeight="1">
      <c r="A135" s="34"/>
      <c r="B135" s="35"/>
      <c r="C135" s="234" t="s">
        <v>207</v>
      </c>
      <c r="D135" s="234" t="s">
        <v>334</v>
      </c>
      <c r="E135" s="235" t="s">
        <v>1992</v>
      </c>
      <c r="F135" s="236" t="s">
        <v>1993</v>
      </c>
      <c r="G135" s="237" t="s">
        <v>487</v>
      </c>
      <c r="H135" s="238">
        <v>20</v>
      </c>
      <c r="I135" s="239"/>
      <c r="J135" s="240">
        <f t="shared" si="0"/>
        <v>0</v>
      </c>
      <c r="K135" s="241"/>
      <c r="L135" s="242"/>
      <c r="M135" s="243" t="s">
        <v>1</v>
      </c>
      <c r="N135" s="244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328</v>
      </c>
      <c r="AT135" s="199" t="s">
        <v>334</v>
      </c>
      <c r="AU135" s="199" t="s">
        <v>87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252</v>
      </c>
      <c r="BM135" s="199" t="s">
        <v>1994</v>
      </c>
    </row>
    <row r="136" spans="1:65" s="2" customFormat="1" ht="16.5" customHeight="1">
      <c r="A136" s="34"/>
      <c r="B136" s="35"/>
      <c r="C136" s="234" t="s">
        <v>211</v>
      </c>
      <c r="D136" s="234" t="s">
        <v>334</v>
      </c>
      <c r="E136" s="235" t="s">
        <v>1995</v>
      </c>
      <c r="F136" s="236" t="s">
        <v>1996</v>
      </c>
      <c r="G136" s="237" t="s">
        <v>1932</v>
      </c>
      <c r="H136" s="238">
        <v>500</v>
      </c>
      <c r="I136" s="239"/>
      <c r="J136" s="240">
        <f t="shared" si="0"/>
        <v>0</v>
      </c>
      <c r="K136" s="241"/>
      <c r="L136" s="242"/>
      <c r="M136" s="243" t="s">
        <v>1</v>
      </c>
      <c r="N136" s="244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328</v>
      </c>
      <c r="AT136" s="199" t="s">
        <v>334</v>
      </c>
      <c r="AU136" s="199" t="s">
        <v>87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252</v>
      </c>
      <c r="BM136" s="199" t="s">
        <v>1997</v>
      </c>
    </row>
    <row r="137" spans="1:65" s="2" customFormat="1" ht="33" customHeight="1">
      <c r="A137" s="34"/>
      <c r="B137" s="35"/>
      <c r="C137" s="234" t="s">
        <v>215</v>
      </c>
      <c r="D137" s="234" t="s">
        <v>334</v>
      </c>
      <c r="E137" s="235" t="s">
        <v>1998</v>
      </c>
      <c r="F137" s="236" t="s">
        <v>1999</v>
      </c>
      <c r="G137" s="237" t="s">
        <v>171</v>
      </c>
      <c r="H137" s="238">
        <v>30</v>
      </c>
      <c r="I137" s="239"/>
      <c r="J137" s="240">
        <f t="shared" si="0"/>
        <v>0</v>
      </c>
      <c r="K137" s="241"/>
      <c r="L137" s="242"/>
      <c r="M137" s="243" t="s">
        <v>1</v>
      </c>
      <c r="N137" s="244" t="s">
        <v>42</v>
      </c>
      <c r="O137" s="71"/>
      <c r="P137" s="197">
        <f t="shared" si="1"/>
        <v>0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328</v>
      </c>
      <c r="AT137" s="199" t="s">
        <v>334</v>
      </c>
      <c r="AU137" s="199" t="s">
        <v>87</v>
      </c>
      <c r="AY137" s="17" t="s">
        <v>157</v>
      </c>
      <c r="BE137" s="200">
        <f t="shared" si="4"/>
        <v>0</v>
      </c>
      <c r="BF137" s="200">
        <f t="shared" si="5"/>
        <v>0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7" t="s">
        <v>85</v>
      </c>
      <c r="BK137" s="200">
        <f t="shared" si="9"/>
        <v>0</v>
      </c>
      <c r="BL137" s="17" t="s">
        <v>252</v>
      </c>
      <c r="BM137" s="199" t="s">
        <v>2000</v>
      </c>
    </row>
    <row r="138" spans="1:65" s="2" customFormat="1" ht="24.2" customHeight="1">
      <c r="A138" s="34"/>
      <c r="B138" s="35"/>
      <c r="C138" s="187" t="s">
        <v>221</v>
      </c>
      <c r="D138" s="187" t="s">
        <v>159</v>
      </c>
      <c r="E138" s="188" t="s">
        <v>1008</v>
      </c>
      <c r="F138" s="189" t="s">
        <v>2001</v>
      </c>
      <c r="G138" s="190" t="s">
        <v>218</v>
      </c>
      <c r="H138" s="191">
        <v>0.44700000000000001</v>
      </c>
      <c r="I138" s="192"/>
      <c r="J138" s="193">
        <f t="shared" si="0"/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si="1"/>
        <v>0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252</v>
      </c>
      <c r="AT138" s="199" t="s">
        <v>159</v>
      </c>
      <c r="AU138" s="199" t="s">
        <v>87</v>
      </c>
      <c r="AY138" s="17" t="s">
        <v>157</v>
      </c>
      <c r="BE138" s="200">
        <f t="shared" si="4"/>
        <v>0</v>
      </c>
      <c r="BF138" s="200">
        <f t="shared" si="5"/>
        <v>0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7" t="s">
        <v>85</v>
      </c>
      <c r="BK138" s="200">
        <f t="shared" si="9"/>
        <v>0</v>
      </c>
      <c r="BL138" s="17" t="s">
        <v>252</v>
      </c>
      <c r="BM138" s="199" t="s">
        <v>2002</v>
      </c>
    </row>
    <row r="139" spans="1:65" s="2" customFormat="1" ht="24.2" customHeight="1">
      <c r="A139" s="34"/>
      <c r="B139" s="35"/>
      <c r="C139" s="187" t="s">
        <v>8</v>
      </c>
      <c r="D139" s="187" t="s">
        <v>159</v>
      </c>
      <c r="E139" s="188" t="s">
        <v>2003</v>
      </c>
      <c r="F139" s="189" t="s">
        <v>2004</v>
      </c>
      <c r="G139" s="190" t="s">
        <v>218</v>
      </c>
      <c r="H139" s="191">
        <v>0.44700000000000001</v>
      </c>
      <c r="I139" s="192"/>
      <c r="J139" s="193">
        <f t="shared" si="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252</v>
      </c>
      <c r="AT139" s="199" t="s">
        <v>159</v>
      </c>
      <c r="AU139" s="199" t="s">
        <v>87</v>
      </c>
      <c r="AY139" s="17" t="s">
        <v>157</v>
      </c>
      <c r="BE139" s="200">
        <f t="shared" si="4"/>
        <v>0</v>
      </c>
      <c r="BF139" s="200">
        <f t="shared" si="5"/>
        <v>0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7" t="s">
        <v>85</v>
      </c>
      <c r="BK139" s="200">
        <f t="shared" si="9"/>
        <v>0</v>
      </c>
      <c r="BL139" s="17" t="s">
        <v>252</v>
      </c>
      <c r="BM139" s="199" t="s">
        <v>2005</v>
      </c>
    </row>
    <row r="140" spans="1:65" s="12" customFormat="1" ht="22.8" customHeight="1">
      <c r="B140" s="171"/>
      <c r="C140" s="172"/>
      <c r="D140" s="173" t="s">
        <v>76</v>
      </c>
      <c r="E140" s="185" t="s">
        <v>2006</v>
      </c>
      <c r="F140" s="185" t="s">
        <v>2007</v>
      </c>
      <c r="G140" s="172"/>
      <c r="H140" s="172"/>
      <c r="I140" s="175"/>
      <c r="J140" s="186">
        <f>BK140</f>
        <v>0</v>
      </c>
      <c r="K140" s="172"/>
      <c r="L140" s="177"/>
      <c r="M140" s="178"/>
      <c r="N140" s="179"/>
      <c r="O140" s="179"/>
      <c r="P140" s="180">
        <f>SUM(P141:P146)</f>
        <v>0</v>
      </c>
      <c r="Q140" s="179"/>
      <c r="R140" s="180">
        <f>SUM(R141:R146)</f>
        <v>0</v>
      </c>
      <c r="S140" s="179"/>
      <c r="T140" s="181">
        <f>SUM(T141:T146)</f>
        <v>0</v>
      </c>
      <c r="AR140" s="182" t="s">
        <v>87</v>
      </c>
      <c r="AT140" s="183" t="s">
        <v>76</v>
      </c>
      <c r="AU140" s="183" t="s">
        <v>85</v>
      </c>
      <c r="AY140" s="182" t="s">
        <v>157</v>
      </c>
      <c r="BK140" s="184">
        <f>SUM(BK141:BK146)</f>
        <v>0</v>
      </c>
    </row>
    <row r="141" spans="1:65" s="2" customFormat="1" ht="62.75" customHeight="1">
      <c r="A141" s="34"/>
      <c r="B141" s="35"/>
      <c r="C141" s="234" t="s">
        <v>233</v>
      </c>
      <c r="D141" s="234" t="s">
        <v>334</v>
      </c>
      <c r="E141" s="235" t="s">
        <v>2008</v>
      </c>
      <c r="F141" s="236" t="s">
        <v>2009</v>
      </c>
      <c r="G141" s="237" t="s">
        <v>162</v>
      </c>
      <c r="H141" s="238">
        <v>2</v>
      </c>
      <c r="I141" s="239"/>
      <c r="J141" s="240">
        <f t="shared" ref="J141:J146" si="10">ROUND(I141*H141,2)</f>
        <v>0</v>
      </c>
      <c r="K141" s="241"/>
      <c r="L141" s="242"/>
      <c r="M141" s="243" t="s">
        <v>1</v>
      </c>
      <c r="N141" s="244" t="s">
        <v>42</v>
      </c>
      <c r="O141" s="71"/>
      <c r="P141" s="197">
        <f t="shared" ref="P141:P146" si="11">O141*H141</f>
        <v>0</v>
      </c>
      <c r="Q141" s="197">
        <v>0</v>
      </c>
      <c r="R141" s="197">
        <f t="shared" ref="R141:R146" si="12">Q141*H141</f>
        <v>0</v>
      </c>
      <c r="S141" s="197">
        <v>0</v>
      </c>
      <c r="T141" s="198">
        <f t="shared" ref="T141:T146" si="13"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328</v>
      </c>
      <c r="AT141" s="199" t="s">
        <v>334</v>
      </c>
      <c r="AU141" s="199" t="s">
        <v>87</v>
      </c>
      <c r="AY141" s="17" t="s">
        <v>157</v>
      </c>
      <c r="BE141" s="200">
        <f t="shared" ref="BE141:BE146" si="14">IF(N141="základní",J141,0)</f>
        <v>0</v>
      </c>
      <c r="BF141" s="200">
        <f t="shared" ref="BF141:BF146" si="15">IF(N141="snížená",J141,0)</f>
        <v>0</v>
      </c>
      <c r="BG141" s="200">
        <f t="shared" ref="BG141:BG146" si="16">IF(N141="zákl. přenesená",J141,0)</f>
        <v>0</v>
      </c>
      <c r="BH141" s="200">
        <f t="shared" ref="BH141:BH146" si="17">IF(N141="sníž. přenesená",J141,0)</f>
        <v>0</v>
      </c>
      <c r="BI141" s="200">
        <f t="shared" ref="BI141:BI146" si="18">IF(N141="nulová",J141,0)</f>
        <v>0</v>
      </c>
      <c r="BJ141" s="17" t="s">
        <v>85</v>
      </c>
      <c r="BK141" s="200">
        <f t="shared" ref="BK141:BK146" si="19">ROUND(I141*H141,2)</f>
        <v>0</v>
      </c>
      <c r="BL141" s="17" t="s">
        <v>252</v>
      </c>
      <c r="BM141" s="199" t="s">
        <v>2010</v>
      </c>
    </row>
    <row r="142" spans="1:65" s="2" customFormat="1" ht="37.799999999999997" customHeight="1">
      <c r="A142" s="34"/>
      <c r="B142" s="35"/>
      <c r="C142" s="234" t="s">
        <v>237</v>
      </c>
      <c r="D142" s="234" t="s">
        <v>334</v>
      </c>
      <c r="E142" s="235" t="s">
        <v>2011</v>
      </c>
      <c r="F142" s="236" t="s">
        <v>2012</v>
      </c>
      <c r="G142" s="237" t="s">
        <v>162</v>
      </c>
      <c r="H142" s="238">
        <v>1</v>
      </c>
      <c r="I142" s="239"/>
      <c r="J142" s="240">
        <f t="shared" si="10"/>
        <v>0</v>
      </c>
      <c r="K142" s="241"/>
      <c r="L142" s="242"/>
      <c r="M142" s="243" t="s">
        <v>1</v>
      </c>
      <c r="N142" s="244" t="s">
        <v>42</v>
      </c>
      <c r="O142" s="71"/>
      <c r="P142" s="197">
        <f t="shared" si="11"/>
        <v>0</v>
      </c>
      <c r="Q142" s="197">
        <v>0</v>
      </c>
      <c r="R142" s="197">
        <f t="shared" si="12"/>
        <v>0</v>
      </c>
      <c r="S142" s="197">
        <v>0</v>
      </c>
      <c r="T142" s="198">
        <f t="shared" si="1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328</v>
      </c>
      <c r="AT142" s="199" t="s">
        <v>334</v>
      </c>
      <c r="AU142" s="199" t="s">
        <v>87</v>
      </c>
      <c r="AY142" s="17" t="s">
        <v>157</v>
      </c>
      <c r="BE142" s="200">
        <f t="shared" si="14"/>
        <v>0</v>
      </c>
      <c r="BF142" s="200">
        <f t="shared" si="15"/>
        <v>0</v>
      </c>
      <c r="BG142" s="200">
        <f t="shared" si="16"/>
        <v>0</v>
      </c>
      <c r="BH142" s="200">
        <f t="shared" si="17"/>
        <v>0</v>
      </c>
      <c r="BI142" s="200">
        <f t="shared" si="18"/>
        <v>0</v>
      </c>
      <c r="BJ142" s="17" t="s">
        <v>85</v>
      </c>
      <c r="BK142" s="200">
        <f t="shared" si="19"/>
        <v>0</v>
      </c>
      <c r="BL142" s="17" t="s">
        <v>252</v>
      </c>
      <c r="BM142" s="199" t="s">
        <v>2013</v>
      </c>
    </row>
    <row r="143" spans="1:65" s="2" customFormat="1" ht="49.05" customHeight="1">
      <c r="A143" s="34"/>
      <c r="B143" s="35"/>
      <c r="C143" s="234" t="s">
        <v>246</v>
      </c>
      <c r="D143" s="234" t="s">
        <v>334</v>
      </c>
      <c r="E143" s="235" t="s">
        <v>2014</v>
      </c>
      <c r="F143" s="236" t="s">
        <v>2015</v>
      </c>
      <c r="G143" s="237" t="s">
        <v>162</v>
      </c>
      <c r="H143" s="238">
        <v>1</v>
      </c>
      <c r="I143" s="239"/>
      <c r="J143" s="240">
        <f t="shared" si="10"/>
        <v>0</v>
      </c>
      <c r="K143" s="241"/>
      <c r="L143" s="242"/>
      <c r="M143" s="243" t="s">
        <v>1</v>
      </c>
      <c r="N143" s="244" t="s">
        <v>42</v>
      </c>
      <c r="O143" s="71"/>
      <c r="P143" s="197">
        <f t="shared" si="11"/>
        <v>0</v>
      </c>
      <c r="Q143" s="197">
        <v>0</v>
      </c>
      <c r="R143" s="197">
        <f t="shared" si="12"/>
        <v>0</v>
      </c>
      <c r="S143" s="197">
        <v>0</v>
      </c>
      <c r="T143" s="198">
        <f t="shared" si="1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328</v>
      </c>
      <c r="AT143" s="199" t="s">
        <v>334</v>
      </c>
      <c r="AU143" s="199" t="s">
        <v>87</v>
      </c>
      <c r="AY143" s="17" t="s">
        <v>157</v>
      </c>
      <c r="BE143" s="200">
        <f t="shared" si="14"/>
        <v>0</v>
      </c>
      <c r="BF143" s="200">
        <f t="shared" si="15"/>
        <v>0</v>
      </c>
      <c r="BG143" s="200">
        <f t="shared" si="16"/>
        <v>0</v>
      </c>
      <c r="BH143" s="200">
        <f t="shared" si="17"/>
        <v>0</v>
      </c>
      <c r="BI143" s="200">
        <f t="shared" si="18"/>
        <v>0</v>
      </c>
      <c r="BJ143" s="17" t="s">
        <v>85</v>
      </c>
      <c r="BK143" s="200">
        <f t="shared" si="19"/>
        <v>0</v>
      </c>
      <c r="BL143" s="17" t="s">
        <v>252</v>
      </c>
      <c r="BM143" s="199" t="s">
        <v>2016</v>
      </c>
    </row>
    <row r="144" spans="1:65" s="2" customFormat="1" ht="24.2" customHeight="1">
      <c r="A144" s="34"/>
      <c r="B144" s="35"/>
      <c r="C144" s="234" t="s">
        <v>252</v>
      </c>
      <c r="D144" s="234" t="s">
        <v>334</v>
      </c>
      <c r="E144" s="235" t="s">
        <v>2017</v>
      </c>
      <c r="F144" s="236" t="s">
        <v>2018</v>
      </c>
      <c r="G144" s="237" t="s">
        <v>162</v>
      </c>
      <c r="H144" s="238">
        <v>1</v>
      </c>
      <c r="I144" s="239"/>
      <c r="J144" s="240">
        <f t="shared" si="10"/>
        <v>0</v>
      </c>
      <c r="K144" s="241"/>
      <c r="L144" s="242"/>
      <c r="M144" s="243" t="s">
        <v>1</v>
      </c>
      <c r="N144" s="244" t="s">
        <v>42</v>
      </c>
      <c r="O144" s="71"/>
      <c r="P144" s="197">
        <f t="shared" si="11"/>
        <v>0</v>
      </c>
      <c r="Q144" s="197">
        <v>0</v>
      </c>
      <c r="R144" s="197">
        <f t="shared" si="12"/>
        <v>0</v>
      </c>
      <c r="S144" s="197">
        <v>0</v>
      </c>
      <c r="T144" s="198">
        <f t="shared" si="1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328</v>
      </c>
      <c r="AT144" s="199" t="s">
        <v>334</v>
      </c>
      <c r="AU144" s="199" t="s">
        <v>87</v>
      </c>
      <c r="AY144" s="17" t="s">
        <v>157</v>
      </c>
      <c r="BE144" s="200">
        <f t="shared" si="14"/>
        <v>0</v>
      </c>
      <c r="BF144" s="200">
        <f t="shared" si="15"/>
        <v>0</v>
      </c>
      <c r="BG144" s="200">
        <f t="shared" si="16"/>
        <v>0</v>
      </c>
      <c r="BH144" s="200">
        <f t="shared" si="17"/>
        <v>0</v>
      </c>
      <c r="BI144" s="200">
        <f t="shared" si="18"/>
        <v>0</v>
      </c>
      <c r="BJ144" s="17" t="s">
        <v>85</v>
      </c>
      <c r="BK144" s="200">
        <f t="shared" si="19"/>
        <v>0</v>
      </c>
      <c r="BL144" s="17" t="s">
        <v>252</v>
      </c>
      <c r="BM144" s="199" t="s">
        <v>2019</v>
      </c>
    </row>
    <row r="145" spans="1:65" s="2" customFormat="1" ht="33" customHeight="1">
      <c r="A145" s="34"/>
      <c r="B145" s="35"/>
      <c r="C145" s="234" t="s">
        <v>258</v>
      </c>
      <c r="D145" s="234" t="s">
        <v>334</v>
      </c>
      <c r="E145" s="235" t="s">
        <v>2020</v>
      </c>
      <c r="F145" s="236" t="s">
        <v>2021</v>
      </c>
      <c r="G145" s="237" t="s">
        <v>162</v>
      </c>
      <c r="H145" s="238">
        <v>1</v>
      </c>
      <c r="I145" s="239"/>
      <c r="J145" s="240">
        <f t="shared" si="10"/>
        <v>0</v>
      </c>
      <c r="K145" s="241"/>
      <c r="L145" s="242"/>
      <c r="M145" s="243" t="s">
        <v>1</v>
      </c>
      <c r="N145" s="244" t="s">
        <v>42</v>
      </c>
      <c r="O145" s="71"/>
      <c r="P145" s="197">
        <f t="shared" si="11"/>
        <v>0</v>
      </c>
      <c r="Q145" s="197">
        <v>0</v>
      </c>
      <c r="R145" s="197">
        <f t="shared" si="12"/>
        <v>0</v>
      </c>
      <c r="S145" s="197">
        <v>0</v>
      </c>
      <c r="T145" s="198">
        <f t="shared" si="1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328</v>
      </c>
      <c r="AT145" s="199" t="s">
        <v>334</v>
      </c>
      <c r="AU145" s="199" t="s">
        <v>87</v>
      </c>
      <c r="AY145" s="17" t="s">
        <v>157</v>
      </c>
      <c r="BE145" s="200">
        <f t="shared" si="14"/>
        <v>0</v>
      </c>
      <c r="BF145" s="200">
        <f t="shared" si="15"/>
        <v>0</v>
      </c>
      <c r="BG145" s="200">
        <f t="shared" si="16"/>
        <v>0</v>
      </c>
      <c r="BH145" s="200">
        <f t="shared" si="17"/>
        <v>0</v>
      </c>
      <c r="BI145" s="200">
        <f t="shared" si="18"/>
        <v>0</v>
      </c>
      <c r="BJ145" s="17" t="s">
        <v>85</v>
      </c>
      <c r="BK145" s="200">
        <f t="shared" si="19"/>
        <v>0</v>
      </c>
      <c r="BL145" s="17" t="s">
        <v>252</v>
      </c>
      <c r="BM145" s="199" t="s">
        <v>2022</v>
      </c>
    </row>
    <row r="146" spans="1:65" s="2" customFormat="1" ht="33" customHeight="1">
      <c r="A146" s="34"/>
      <c r="B146" s="35"/>
      <c r="C146" s="234" t="s">
        <v>264</v>
      </c>
      <c r="D146" s="234" t="s">
        <v>334</v>
      </c>
      <c r="E146" s="235" t="s">
        <v>2023</v>
      </c>
      <c r="F146" s="236" t="s">
        <v>2024</v>
      </c>
      <c r="G146" s="237" t="s">
        <v>162</v>
      </c>
      <c r="H146" s="238">
        <v>2</v>
      </c>
      <c r="I146" s="239"/>
      <c r="J146" s="240">
        <f t="shared" si="10"/>
        <v>0</v>
      </c>
      <c r="K146" s="241"/>
      <c r="L146" s="242"/>
      <c r="M146" s="243" t="s">
        <v>1</v>
      </c>
      <c r="N146" s="244" t="s">
        <v>42</v>
      </c>
      <c r="O146" s="71"/>
      <c r="P146" s="197">
        <f t="shared" si="11"/>
        <v>0</v>
      </c>
      <c r="Q146" s="197">
        <v>0</v>
      </c>
      <c r="R146" s="197">
        <f t="shared" si="12"/>
        <v>0</v>
      </c>
      <c r="S146" s="197">
        <v>0</v>
      </c>
      <c r="T146" s="198">
        <f t="shared" si="1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328</v>
      </c>
      <c r="AT146" s="199" t="s">
        <v>334</v>
      </c>
      <c r="AU146" s="199" t="s">
        <v>87</v>
      </c>
      <c r="AY146" s="17" t="s">
        <v>157</v>
      </c>
      <c r="BE146" s="200">
        <f t="shared" si="14"/>
        <v>0</v>
      </c>
      <c r="BF146" s="200">
        <f t="shared" si="15"/>
        <v>0</v>
      </c>
      <c r="BG146" s="200">
        <f t="shared" si="16"/>
        <v>0</v>
      </c>
      <c r="BH146" s="200">
        <f t="shared" si="17"/>
        <v>0</v>
      </c>
      <c r="BI146" s="200">
        <f t="shared" si="18"/>
        <v>0</v>
      </c>
      <c r="BJ146" s="17" t="s">
        <v>85</v>
      </c>
      <c r="BK146" s="200">
        <f t="shared" si="19"/>
        <v>0</v>
      </c>
      <c r="BL146" s="17" t="s">
        <v>252</v>
      </c>
      <c r="BM146" s="199" t="s">
        <v>2025</v>
      </c>
    </row>
    <row r="147" spans="1:65" s="12" customFormat="1" ht="22.8" customHeight="1">
      <c r="B147" s="171"/>
      <c r="C147" s="172"/>
      <c r="D147" s="173" t="s">
        <v>76</v>
      </c>
      <c r="E147" s="185" t="s">
        <v>1827</v>
      </c>
      <c r="F147" s="185" t="s">
        <v>1828</v>
      </c>
      <c r="G147" s="172"/>
      <c r="H147" s="172"/>
      <c r="I147" s="175"/>
      <c r="J147" s="186">
        <f>BK147</f>
        <v>0</v>
      </c>
      <c r="K147" s="172"/>
      <c r="L147" s="177"/>
      <c r="M147" s="178"/>
      <c r="N147" s="179"/>
      <c r="O147" s="179"/>
      <c r="P147" s="180">
        <f>SUM(P148:P157)</f>
        <v>0</v>
      </c>
      <c r="Q147" s="179"/>
      <c r="R147" s="180">
        <f>SUM(R148:R157)</f>
        <v>0</v>
      </c>
      <c r="S147" s="179"/>
      <c r="T147" s="181">
        <f>SUM(T148:T157)</f>
        <v>0</v>
      </c>
      <c r="AR147" s="182" t="s">
        <v>87</v>
      </c>
      <c r="AT147" s="183" t="s">
        <v>76</v>
      </c>
      <c r="AU147" s="183" t="s">
        <v>85</v>
      </c>
      <c r="AY147" s="182" t="s">
        <v>157</v>
      </c>
      <c r="BK147" s="184">
        <f>SUM(BK148:BK157)</f>
        <v>0</v>
      </c>
    </row>
    <row r="148" spans="1:65" s="2" customFormat="1" ht="16.5" customHeight="1">
      <c r="A148" s="34"/>
      <c r="B148" s="35"/>
      <c r="C148" s="187" t="s">
        <v>271</v>
      </c>
      <c r="D148" s="187" t="s">
        <v>159</v>
      </c>
      <c r="E148" s="188" t="s">
        <v>2026</v>
      </c>
      <c r="F148" s="189" t="s">
        <v>2027</v>
      </c>
      <c r="G148" s="190" t="s">
        <v>162</v>
      </c>
      <c r="H148" s="191">
        <v>60</v>
      </c>
      <c r="I148" s="192"/>
      <c r="J148" s="193">
        <f t="shared" ref="J148:J157" si="20"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 t="shared" ref="P148:P157" si="21">O148*H148</f>
        <v>0</v>
      </c>
      <c r="Q148" s="197">
        <v>0</v>
      </c>
      <c r="R148" s="197">
        <f t="shared" ref="R148:R157" si="22">Q148*H148</f>
        <v>0</v>
      </c>
      <c r="S148" s="197">
        <v>0</v>
      </c>
      <c r="T148" s="198">
        <f t="shared" ref="T148:T157" si="23"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252</v>
      </c>
      <c r="AT148" s="199" t="s">
        <v>159</v>
      </c>
      <c r="AU148" s="199" t="s">
        <v>87</v>
      </c>
      <c r="AY148" s="17" t="s">
        <v>157</v>
      </c>
      <c r="BE148" s="200">
        <f t="shared" ref="BE148:BE157" si="24">IF(N148="základní",J148,0)</f>
        <v>0</v>
      </c>
      <c r="BF148" s="200">
        <f t="shared" ref="BF148:BF157" si="25">IF(N148="snížená",J148,0)</f>
        <v>0</v>
      </c>
      <c r="BG148" s="200">
        <f t="shared" ref="BG148:BG157" si="26">IF(N148="zákl. přenesená",J148,0)</f>
        <v>0</v>
      </c>
      <c r="BH148" s="200">
        <f t="shared" ref="BH148:BH157" si="27">IF(N148="sníž. přenesená",J148,0)</f>
        <v>0</v>
      </c>
      <c r="BI148" s="200">
        <f t="shared" ref="BI148:BI157" si="28">IF(N148="nulová",J148,0)</f>
        <v>0</v>
      </c>
      <c r="BJ148" s="17" t="s">
        <v>85</v>
      </c>
      <c r="BK148" s="200">
        <f t="shared" ref="BK148:BK157" si="29">ROUND(I148*H148,2)</f>
        <v>0</v>
      </c>
      <c r="BL148" s="17" t="s">
        <v>252</v>
      </c>
      <c r="BM148" s="199" t="s">
        <v>2028</v>
      </c>
    </row>
    <row r="149" spans="1:65" s="2" customFormat="1" ht="49.05" customHeight="1">
      <c r="A149" s="34"/>
      <c r="B149" s="35"/>
      <c r="C149" s="234" t="s">
        <v>275</v>
      </c>
      <c r="D149" s="234" t="s">
        <v>334</v>
      </c>
      <c r="E149" s="235" t="s">
        <v>2029</v>
      </c>
      <c r="F149" s="236" t="s">
        <v>2030</v>
      </c>
      <c r="G149" s="237" t="s">
        <v>162</v>
      </c>
      <c r="H149" s="238">
        <v>1</v>
      </c>
      <c r="I149" s="239"/>
      <c r="J149" s="240">
        <f t="shared" si="20"/>
        <v>0</v>
      </c>
      <c r="K149" s="241"/>
      <c r="L149" s="242"/>
      <c r="M149" s="243" t="s">
        <v>1</v>
      </c>
      <c r="N149" s="244" t="s">
        <v>42</v>
      </c>
      <c r="O149" s="71"/>
      <c r="P149" s="197">
        <f t="shared" si="21"/>
        <v>0</v>
      </c>
      <c r="Q149" s="197">
        <v>0</v>
      </c>
      <c r="R149" s="197">
        <f t="shared" si="22"/>
        <v>0</v>
      </c>
      <c r="S149" s="197">
        <v>0</v>
      </c>
      <c r="T149" s="198">
        <f t="shared" si="23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328</v>
      </c>
      <c r="AT149" s="199" t="s">
        <v>334</v>
      </c>
      <c r="AU149" s="199" t="s">
        <v>87</v>
      </c>
      <c r="AY149" s="17" t="s">
        <v>157</v>
      </c>
      <c r="BE149" s="200">
        <f t="shared" si="24"/>
        <v>0</v>
      </c>
      <c r="BF149" s="200">
        <f t="shared" si="25"/>
        <v>0</v>
      </c>
      <c r="BG149" s="200">
        <f t="shared" si="26"/>
        <v>0</v>
      </c>
      <c r="BH149" s="200">
        <f t="shared" si="27"/>
        <v>0</v>
      </c>
      <c r="BI149" s="200">
        <f t="shared" si="28"/>
        <v>0</v>
      </c>
      <c r="BJ149" s="17" t="s">
        <v>85</v>
      </c>
      <c r="BK149" s="200">
        <f t="shared" si="29"/>
        <v>0</v>
      </c>
      <c r="BL149" s="17" t="s">
        <v>252</v>
      </c>
      <c r="BM149" s="199" t="s">
        <v>2031</v>
      </c>
    </row>
    <row r="150" spans="1:65" s="2" customFormat="1" ht="33" customHeight="1">
      <c r="A150" s="34"/>
      <c r="B150" s="35"/>
      <c r="C150" s="234" t="s">
        <v>7</v>
      </c>
      <c r="D150" s="234" t="s">
        <v>334</v>
      </c>
      <c r="E150" s="235" t="s">
        <v>2032</v>
      </c>
      <c r="F150" s="236" t="s">
        <v>2033</v>
      </c>
      <c r="G150" s="237" t="s">
        <v>162</v>
      </c>
      <c r="H150" s="238">
        <v>1</v>
      </c>
      <c r="I150" s="239"/>
      <c r="J150" s="240">
        <f t="shared" si="20"/>
        <v>0</v>
      </c>
      <c r="K150" s="241"/>
      <c r="L150" s="242"/>
      <c r="M150" s="243" t="s">
        <v>1</v>
      </c>
      <c r="N150" s="244" t="s">
        <v>42</v>
      </c>
      <c r="O150" s="71"/>
      <c r="P150" s="197">
        <f t="shared" si="21"/>
        <v>0</v>
      </c>
      <c r="Q150" s="197">
        <v>0</v>
      </c>
      <c r="R150" s="197">
        <f t="shared" si="22"/>
        <v>0</v>
      </c>
      <c r="S150" s="197">
        <v>0</v>
      </c>
      <c r="T150" s="198">
        <f t="shared" si="2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9" t="s">
        <v>328</v>
      </c>
      <c r="AT150" s="199" t="s">
        <v>334</v>
      </c>
      <c r="AU150" s="199" t="s">
        <v>87</v>
      </c>
      <c r="AY150" s="17" t="s">
        <v>157</v>
      </c>
      <c r="BE150" s="200">
        <f t="shared" si="24"/>
        <v>0</v>
      </c>
      <c r="BF150" s="200">
        <f t="shared" si="25"/>
        <v>0</v>
      </c>
      <c r="BG150" s="200">
        <f t="shared" si="26"/>
        <v>0</v>
      </c>
      <c r="BH150" s="200">
        <f t="shared" si="27"/>
        <v>0</v>
      </c>
      <c r="BI150" s="200">
        <f t="shared" si="28"/>
        <v>0</v>
      </c>
      <c r="BJ150" s="17" t="s">
        <v>85</v>
      </c>
      <c r="BK150" s="200">
        <f t="shared" si="29"/>
        <v>0</v>
      </c>
      <c r="BL150" s="17" t="s">
        <v>252</v>
      </c>
      <c r="BM150" s="199" t="s">
        <v>2034</v>
      </c>
    </row>
    <row r="151" spans="1:65" s="2" customFormat="1" ht="24.2" customHeight="1">
      <c r="A151" s="34"/>
      <c r="B151" s="35"/>
      <c r="C151" s="234" t="s">
        <v>285</v>
      </c>
      <c r="D151" s="234" t="s">
        <v>334</v>
      </c>
      <c r="E151" s="235" t="s">
        <v>2035</v>
      </c>
      <c r="F151" s="236" t="s">
        <v>2036</v>
      </c>
      <c r="G151" s="237" t="s">
        <v>162</v>
      </c>
      <c r="H151" s="238">
        <v>4</v>
      </c>
      <c r="I151" s="239"/>
      <c r="J151" s="240">
        <f t="shared" si="20"/>
        <v>0</v>
      </c>
      <c r="K151" s="241"/>
      <c r="L151" s="242"/>
      <c r="M151" s="243" t="s">
        <v>1</v>
      </c>
      <c r="N151" s="244" t="s">
        <v>42</v>
      </c>
      <c r="O151" s="71"/>
      <c r="P151" s="197">
        <f t="shared" si="21"/>
        <v>0</v>
      </c>
      <c r="Q151" s="197">
        <v>0</v>
      </c>
      <c r="R151" s="197">
        <f t="shared" si="22"/>
        <v>0</v>
      </c>
      <c r="S151" s="197">
        <v>0</v>
      </c>
      <c r="T151" s="198">
        <f t="shared" si="2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328</v>
      </c>
      <c r="AT151" s="199" t="s">
        <v>334</v>
      </c>
      <c r="AU151" s="199" t="s">
        <v>87</v>
      </c>
      <c r="AY151" s="17" t="s">
        <v>157</v>
      </c>
      <c r="BE151" s="200">
        <f t="shared" si="24"/>
        <v>0</v>
      </c>
      <c r="BF151" s="200">
        <f t="shared" si="25"/>
        <v>0</v>
      </c>
      <c r="BG151" s="200">
        <f t="shared" si="26"/>
        <v>0</v>
      </c>
      <c r="BH151" s="200">
        <f t="shared" si="27"/>
        <v>0</v>
      </c>
      <c r="BI151" s="200">
        <f t="shared" si="28"/>
        <v>0</v>
      </c>
      <c r="BJ151" s="17" t="s">
        <v>85</v>
      </c>
      <c r="BK151" s="200">
        <f t="shared" si="29"/>
        <v>0</v>
      </c>
      <c r="BL151" s="17" t="s">
        <v>252</v>
      </c>
      <c r="BM151" s="199" t="s">
        <v>2037</v>
      </c>
    </row>
    <row r="152" spans="1:65" s="2" customFormat="1" ht="37.799999999999997" customHeight="1">
      <c r="A152" s="34"/>
      <c r="B152" s="35"/>
      <c r="C152" s="187" t="s">
        <v>289</v>
      </c>
      <c r="D152" s="187" t="s">
        <v>159</v>
      </c>
      <c r="E152" s="188" t="s">
        <v>2038</v>
      </c>
      <c r="F152" s="189" t="s">
        <v>2039</v>
      </c>
      <c r="G152" s="190" t="s">
        <v>162</v>
      </c>
      <c r="H152" s="191">
        <v>1</v>
      </c>
      <c r="I152" s="192"/>
      <c r="J152" s="193">
        <f t="shared" si="20"/>
        <v>0</v>
      </c>
      <c r="K152" s="194"/>
      <c r="L152" s="39"/>
      <c r="M152" s="195" t="s">
        <v>1</v>
      </c>
      <c r="N152" s="196" t="s">
        <v>42</v>
      </c>
      <c r="O152" s="71"/>
      <c r="P152" s="197">
        <f t="shared" si="21"/>
        <v>0</v>
      </c>
      <c r="Q152" s="197">
        <v>0</v>
      </c>
      <c r="R152" s="197">
        <f t="shared" si="22"/>
        <v>0</v>
      </c>
      <c r="S152" s="197">
        <v>0</v>
      </c>
      <c r="T152" s="198">
        <f t="shared" si="2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252</v>
      </c>
      <c r="AT152" s="199" t="s">
        <v>159</v>
      </c>
      <c r="AU152" s="199" t="s">
        <v>87</v>
      </c>
      <c r="AY152" s="17" t="s">
        <v>157</v>
      </c>
      <c r="BE152" s="200">
        <f t="shared" si="24"/>
        <v>0</v>
      </c>
      <c r="BF152" s="200">
        <f t="shared" si="25"/>
        <v>0</v>
      </c>
      <c r="BG152" s="200">
        <f t="shared" si="26"/>
        <v>0</v>
      </c>
      <c r="BH152" s="200">
        <f t="shared" si="27"/>
        <v>0</v>
      </c>
      <c r="BI152" s="200">
        <f t="shared" si="28"/>
        <v>0</v>
      </c>
      <c r="BJ152" s="17" t="s">
        <v>85</v>
      </c>
      <c r="BK152" s="200">
        <f t="shared" si="29"/>
        <v>0</v>
      </c>
      <c r="BL152" s="17" t="s">
        <v>252</v>
      </c>
      <c r="BM152" s="199" t="s">
        <v>2040</v>
      </c>
    </row>
    <row r="153" spans="1:65" s="2" customFormat="1" ht="44.25" customHeight="1">
      <c r="A153" s="34"/>
      <c r="B153" s="35"/>
      <c r="C153" s="187" t="s">
        <v>296</v>
      </c>
      <c r="D153" s="187" t="s">
        <v>159</v>
      </c>
      <c r="E153" s="188" t="s">
        <v>2041</v>
      </c>
      <c r="F153" s="189" t="s">
        <v>2042</v>
      </c>
      <c r="G153" s="190" t="s">
        <v>162</v>
      </c>
      <c r="H153" s="191">
        <v>2</v>
      </c>
      <c r="I153" s="192"/>
      <c r="J153" s="193">
        <f t="shared" si="20"/>
        <v>0</v>
      </c>
      <c r="K153" s="194"/>
      <c r="L153" s="39"/>
      <c r="M153" s="195" t="s">
        <v>1</v>
      </c>
      <c r="N153" s="196" t="s">
        <v>42</v>
      </c>
      <c r="O153" s="71"/>
      <c r="P153" s="197">
        <f t="shared" si="21"/>
        <v>0</v>
      </c>
      <c r="Q153" s="197">
        <v>0</v>
      </c>
      <c r="R153" s="197">
        <f t="shared" si="22"/>
        <v>0</v>
      </c>
      <c r="S153" s="197">
        <v>0</v>
      </c>
      <c r="T153" s="198">
        <f t="shared" si="2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252</v>
      </c>
      <c r="AT153" s="199" t="s">
        <v>159</v>
      </c>
      <c r="AU153" s="199" t="s">
        <v>87</v>
      </c>
      <c r="AY153" s="17" t="s">
        <v>157</v>
      </c>
      <c r="BE153" s="200">
        <f t="shared" si="24"/>
        <v>0</v>
      </c>
      <c r="BF153" s="200">
        <f t="shared" si="25"/>
        <v>0</v>
      </c>
      <c r="BG153" s="200">
        <f t="shared" si="26"/>
        <v>0</v>
      </c>
      <c r="BH153" s="200">
        <f t="shared" si="27"/>
        <v>0</v>
      </c>
      <c r="BI153" s="200">
        <f t="shared" si="28"/>
        <v>0</v>
      </c>
      <c r="BJ153" s="17" t="s">
        <v>85</v>
      </c>
      <c r="BK153" s="200">
        <f t="shared" si="29"/>
        <v>0</v>
      </c>
      <c r="BL153" s="17" t="s">
        <v>252</v>
      </c>
      <c r="BM153" s="199" t="s">
        <v>2043</v>
      </c>
    </row>
    <row r="154" spans="1:65" s="2" customFormat="1" ht="44.25" customHeight="1">
      <c r="A154" s="34"/>
      <c r="B154" s="35"/>
      <c r="C154" s="187" t="s">
        <v>300</v>
      </c>
      <c r="D154" s="187" t="s">
        <v>159</v>
      </c>
      <c r="E154" s="188" t="s">
        <v>2044</v>
      </c>
      <c r="F154" s="189" t="s">
        <v>2045</v>
      </c>
      <c r="G154" s="190" t="s">
        <v>162</v>
      </c>
      <c r="H154" s="191">
        <v>2</v>
      </c>
      <c r="I154" s="192"/>
      <c r="J154" s="193">
        <f t="shared" si="20"/>
        <v>0</v>
      </c>
      <c r="K154" s="194"/>
      <c r="L154" s="39"/>
      <c r="M154" s="195" t="s">
        <v>1</v>
      </c>
      <c r="N154" s="196" t="s">
        <v>42</v>
      </c>
      <c r="O154" s="71"/>
      <c r="P154" s="197">
        <f t="shared" si="21"/>
        <v>0</v>
      </c>
      <c r="Q154" s="197">
        <v>0</v>
      </c>
      <c r="R154" s="197">
        <f t="shared" si="22"/>
        <v>0</v>
      </c>
      <c r="S154" s="197">
        <v>0</v>
      </c>
      <c r="T154" s="198">
        <f t="shared" si="2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252</v>
      </c>
      <c r="AT154" s="199" t="s">
        <v>159</v>
      </c>
      <c r="AU154" s="199" t="s">
        <v>87</v>
      </c>
      <c r="AY154" s="17" t="s">
        <v>157</v>
      </c>
      <c r="BE154" s="200">
        <f t="shared" si="24"/>
        <v>0</v>
      </c>
      <c r="BF154" s="200">
        <f t="shared" si="25"/>
        <v>0</v>
      </c>
      <c r="BG154" s="200">
        <f t="shared" si="26"/>
        <v>0</v>
      </c>
      <c r="BH154" s="200">
        <f t="shared" si="27"/>
        <v>0</v>
      </c>
      <c r="BI154" s="200">
        <f t="shared" si="28"/>
        <v>0</v>
      </c>
      <c r="BJ154" s="17" t="s">
        <v>85</v>
      </c>
      <c r="BK154" s="200">
        <f t="shared" si="29"/>
        <v>0</v>
      </c>
      <c r="BL154" s="17" t="s">
        <v>252</v>
      </c>
      <c r="BM154" s="199" t="s">
        <v>2046</v>
      </c>
    </row>
    <row r="155" spans="1:65" s="2" customFormat="1" ht="33" customHeight="1">
      <c r="A155" s="34"/>
      <c r="B155" s="35"/>
      <c r="C155" s="187" t="s">
        <v>304</v>
      </c>
      <c r="D155" s="187" t="s">
        <v>159</v>
      </c>
      <c r="E155" s="188" t="s">
        <v>2047</v>
      </c>
      <c r="F155" s="189" t="s">
        <v>2048</v>
      </c>
      <c r="G155" s="190" t="s">
        <v>162</v>
      </c>
      <c r="H155" s="191">
        <v>1</v>
      </c>
      <c r="I155" s="192"/>
      <c r="J155" s="193">
        <f t="shared" si="20"/>
        <v>0</v>
      </c>
      <c r="K155" s="194"/>
      <c r="L155" s="39"/>
      <c r="M155" s="195" t="s">
        <v>1</v>
      </c>
      <c r="N155" s="196" t="s">
        <v>42</v>
      </c>
      <c r="O155" s="71"/>
      <c r="P155" s="197">
        <f t="shared" si="21"/>
        <v>0</v>
      </c>
      <c r="Q155" s="197">
        <v>0</v>
      </c>
      <c r="R155" s="197">
        <f t="shared" si="22"/>
        <v>0</v>
      </c>
      <c r="S155" s="197">
        <v>0</v>
      </c>
      <c r="T155" s="198">
        <f t="shared" si="2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252</v>
      </c>
      <c r="AT155" s="199" t="s">
        <v>159</v>
      </c>
      <c r="AU155" s="199" t="s">
        <v>87</v>
      </c>
      <c r="AY155" s="17" t="s">
        <v>157</v>
      </c>
      <c r="BE155" s="200">
        <f t="shared" si="24"/>
        <v>0</v>
      </c>
      <c r="BF155" s="200">
        <f t="shared" si="25"/>
        <v>0</v>
      </c>
      <c r="BG155" s="200">
        <f t="shared" si="26"/>
        <v>0</v>
      </c>
      <c r="BH155" s="200">
        <f t="shared" si="27"/>
        <v>0</v>
      </c>
      <c r="BI155" s="200">
        <f t="shared" si="28"/>
        <v>0</v>
      </c>
      <c r="BJ155" s="17" t="s">
        <v>85</v>
      </c>
      <c r="BK155" s="200">
        <f t="shared" si="29"/>
        <v>0</v>
      </c>
      <c r="BL155" s="17" t="s">
        <v>252</v>
      </c>
      <c r="BM155" s="199" t="s">
        <v>2049</v>
      </c>
    </row>
    <row r="156" spans="1:65" s="2" customFormat="1" ht="24.2" customHeight="1">
      <c r="A156" s="34"/>
      <c r="B156" s="35"/>
      <c r="C156" s="187" t="s">
        <v>308</v>
      </c>
      <c r="D156" s="187" t="s">
        <v>159</v>
      </c>
      <c r="E156" s="188" t="s">
        <v>2050</v>
      </c>
      <c r="F156" s="189" t="s">
        <v>2051</v>
      </c>
      <c r="G156" s="190" t="s">
        <v>218</v>
      </c>
      <c r="H156" s="191">
        <v>0.18099999999999999</v>
      </c>
      <c r="I156" s="192"/>
      <c r="J156" s="193">
        <f t="shared" si="20"/>
        <v>0</v>
      </c>
      <c r="K156" s="194"/>
      <c r="L156" s="39"/>
      <c r="M156" s="195" t="s">
        <v>1</v>
      </c>
      <c r="N156" s="196" t="s">
        <v>42</v>
      </c>
      <c r="O156" s="71"/>
      <c r="P156" s="197">
        <f t="shared" si="21"/>
        <v>0</v>
      </c>
      <c r="Q156" s="197">
        <v>0</v>
      </c>
      <c r="R156" s="197">
        <f t="shared" si="22"/>
        <v>0</v>
      </c>
      <c r="S156" s="197">
        <v>0</v>
      </c>
      <c r="T156" s="198">
        <f t="shared" si="2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9" t="s">
        <v>252</v>
      </c>
      <c r="AT156" s="199" t="s">
        <v>159</v>
      </c>
      <c r="AU156" s="199" t="s">
        <v>87</v>
      </c>
      <c r="AY156" s="17" t="s">
        <v>157</v>
      </c>
      <c r="BE156" s="200">
        <f t="shared" si="24"/>
        <v>0</v>
      </c>
      <c r="BF156" s="200">
        <f t="shared" si="25"/>
        <v>0</v>
      </c>
      <c r="BG156" s="200">
        <f t="shared" si="26"/>
        <v>0</v>
      </c>
      <c r="BH156" s="200">
        <f t="shared" si="27"/>
        <v>0</v>
      </c>
      <c r="BI156" s="200">
        <f t="shared" si="28"/>
        <v>0</v>
      </c>
      <c r="BJ156" s="17" t="s">
        <v>85</v>
      </c>
      <c r="BK156" s="200">
        <f t="shared" si="29"/>
        <v>0</v>
      </c>
      <c r="BL156" s="17" t="s">
        <v>252</v>
      </c>
      <c r="BM156" s="199" t="s">
        <v>2052</v>
      </c>
    </row>
    <row r="157" spans="1:65" s="2" customFormat="1" ht="24.2" customHeight="1">
      <c r="A157" s="34"/>
      <c r="B157" s="35"/>
      <c r="C157" s="187" t="s">
        <v>312</v>
      </c>
      <c r="D157" s="187" t="s">
        <v>159</v>
      </c>
      <c r="E157" s="188" t="s">
        <v>2053</v>
      </c>
      <c r="F157" s="189" t="s">
        <v>2054</v>
      </c>
      <c r="G157" s="190" t="s">
        <v>218</v>
      </c>
      <c r="H157" s="191">
        <v>0.18099999999999999</v>
      </c>
      <c r="I157" s="192"/>
      <c r="J157" s="193">
        <f t="shared" si="20"/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si="21"/>
        <v>0</v>
      </c>
      <c r="Q157" s="197">
        <v>0</v>
      </c>
      <c r="R157" s="197">
        <f t="shared" si="22"/>
        <v>0</v>
      </c>
      <c r="S157" s="197">
        <v>0</v>
      </c>
      <c r="T157" s="198">
        <f t="shared" si="2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252</v>
      </c>
      <c r="AT157" s="199" t="s">
        <v>159</v>
      </c>
      <c r="AU157" s="199" t="s">
        <v>87</v>
      </c>
      <c r="AY157" s="17" t="s">
        <v>157</v>
      </c>
      <c r="BE157" s="200">
        <f t="shared" si="24"/>
        <v>0</v>
      </c>
      <c r="BF157" s="200">
        <f t="shared" si="25"/>
        <v>0</v>
      </c>
      <c r="BG157" s="200">
        <f t="shared" si="26"/>
        <v>0</v>
      </c>
      <c r="BH157" s="200">
        <f t="shared" si="27"/>
        <v>0</v>
      </c>
      <c r="BI157" s="200">
        <f t="shared" si="28"/>
        <v>0</v>
      </c>
      <c r="BJ157" s="17" t="s">
        <v>85</v>
      </c>
      <c r="BK157" s="200">
        <f t="shared" si="29"/>
        <v>0</v>
      </c>
      <c r="BL157" s="17" t="s">
        <v>252</v>
      </c>
      <c r="BM157" s="199" t="s">
        <v>2055</v>
      </c>
    </row>
    <row r="158" spans="1:65" s="12" customFormat="1" ht="22.8" customHeight="1">
      <c r="B158" s="171"/>
      <c r="C158" s="172"/>
      <c r="D158" s="173" t="s">
        <v>76</v>
      </c>
      <c r="E158" s="185" t="s">
        <v>2056</v>
      </c>
      <c r="F158" s="185" t="s">
        <v>2057</v>
      </c>
      <c r="G158" s="172"/>
      <c r="H158" s="172"/>
      <c r="I158" s="175"/>
      <c r="J158" s="186">
        <f>BK158</f>
        <v>0</v>
      </c>
      <c r="K158" s="172"/>
      <c r="L158" s="177"/>
      <c r="M158" s="178"/>
      <c r="N158" s="179"/>
      <c r="O158" s="179"/>
      <c r="P158" s="180">
        <f>SUM(P159:P184)</f>
        <v>0</v>
      </c>
      <c r="Q158" s="179"/>
      <c r="R158" s="180">
        <f>SUM(R159:R184)</f>
        <v>0</v>
      </c>
      <c r="S158" s="179"/>
      <c r="T158" s="181">
        <f>SUM(T159:T184)</f>
        <v>0</v>
      </c>
      <c r="AR158" s="182" t="s">
        <v>87</v>
      </c>
      <c r="AT158" s="183" t="s">
        <v>76</v>
      </c>
      <c r="AU158" s="183" t="s">
        <v>85</v>
      </c>
      <c r="AY158" s="182" t="s">
        <v>157</v>
      </c>
      <c r="BK158" s="184">
        <f>SUM(BK159:BK184)</f>
        <v>0</v>
      </c>
    </row>
    <row r="159" spans="1:65" s="2" customFormat="1" ht="24.2" customHeight="1">
      <c r="A159" s="34"/>
      <c r="B159" s="35"/>
      <c r="C159" s="187" t="s">
        <v>316</v>
      </c>
      <c r="D159" s="187" t="s">
        <v>159</v>
      </c>
      <c r="E159" s="188" t="s">
        <v>2058</v>
      </c>
      <c r="F159" s="189" t="s">
        <v>2059</v>
      </c>
      <c r="G159" s="190" t="s">
        <v>487</v>
      </c>
      <c r="H159" s="191">
        <v>60</v>
      </c>
      <c r="I159" s="192"/>
      <c r="J159" s="193">
        <f t="shared" ref="J159:J172" si="30">ROUND(I159*H159,2)</f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ref="P159:P172" si="31">O159*H159</f>
        <v>0</v>
      </c>
      <c r="Q159" s="197">
        <v>0</v>
      </c>
      <c r="R159" s="197">
        <f t="shared" ref="R159:R172" si="32">Q159*H159</f>
        <v>0</v>
      </c>
      <c r="S159" s="197">
        <v>0</v>
      </c>
      <c r="T159" s="198">
        <f t="shared" ref="T159:T172" si="33"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252</v>
      </c>
      <c r="AT159" s="199" t="s">
        <v>159</v>
      </c>
      <c r="AU159" s="199" t="s">
        <v>87</v>
      </c>
      <c r="AY159" s="17" t="s">
        <v>157</v>
      </c>
      <c r="BE159" s="200">
        <f t="shared" ref="BE159:BE172" si="34">IF(N159="základní",J159,0)</f>
        <v>0</v>
      </c>
      <c r="BF159" s="200">
        <f t="shared" ref="BF159:BF172" si="35">IF(N159="snížená",J159,0)</f>
        <v>0</v>
      </c>
      <c r="BG159" s="200">
        <f t="shared" ref="BG159:BG172" si="36">IF(N159="zákl. přenesená",J159,0)</f>
        <v>0</v>
      </c>
      <c r="BH159" s="200">
        <f t="shared" ref="BH159:BH172" si="37">IF(N159="sníž. přenesená",J159,0)</f>
        <v>0</v>
      </c>
      <c r="BI159" s="200">
        <f t="shared" ref="BI159:BI172" si="38">IF(N159="nulová",J159,0)</f>
        <v>0</v>
      </c>
      <c r="BJ159" s="17" t="s">
        <v>85</v>
      </c>
      <c r="BK159" s="200">
        <f t="shared" ref="BK159:BK172" si="39">ROUND(I159*H159,2)</f>
        <v>0</v>
      </c>
      <c r="BL159" s="17" t="s">
        <v>252</v>
      </c>
      <c r="BM159" s="199" t="s">
        <v>2060</v>
      </c>
    </row>
    <row r="160" spans="1:65" s="2" customFormat="1" ht="24.2" customHeight="1">
      <c r="A160" s="34"/>
      <c r="B160" s="35"/>
      <c r="C160" s="187" t="s">
        <v>320</v>
      </c>
      <c r="D160" s="187" t="s">
        <v>159</v>
      </c>
      <c r="E160" s="188" t="s">
        <v>2061</v>
      </c>
      <c r="F160" s="189" t="s">
        <v>2062</v>
      </c>
      <c r="G160" s="190" t="s">
        <v>487</v>
      </c>
      <c r="H160" s="191">
        <v>30</v>
      </c>
      <c r="I160" s="192"/>
      <c r="J160" s="193">
        <f t="shared" si="3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31"/>
        <v>0</v>
      </c>
      <c r="Q160" s="197">
        <v>0</v>
      </c>
      <c r="R160" s="197">
        <f t="shared" si="32"/>
        <v>0</v>
      </c>
      <c r="S160" s="197">
        <v>0</v>
      </c>
      <c r="T160" s="198">
        <f t="shared" si="3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252</v>
      </c>
      <c r="AT160" s="199" t="s">
        <v>159</v>
      </c>
      <c r="AU160" s="199" t="s">
        <v>87</v>
      </c>
      <c r="AY160" s="17" t="s">
        <v>157</v>
      </c>
      <c r="BE160" s="200">
        <f t="shared" si="34"/>
        <v>0</v>
      </c>
      <c r="BF160" s="200">
        <f t="shared" si="35"/>
        <v>0</v>
      </c>
      <c r="BG160" s="200">
        <f t="shared" si="36"/>
        <v>0</v>
      </c>
      <c r="BH160" s="200">
        <f t="shared" si="37"/>
        <v>0</v>
      </c>
      <c r="BI160" s="200">
        <f t="shared" si="38"/>
        <v>0</v>
      </c>
      <c r="BJ160" s="17" t="s">
        <v>85</v>
      </c>
      <c r="BK160" s="200">
        <f t="shared" si="39"/>
        <v>0</v>
      </c>
      <c r="BL160" s="17" t="s">
        <v>252</v>
      </c>
      <c r="BM160" s="199" t="s">
        <v>2063</v>
      </c>
    </row>
    <row r="161" spans="1:65" s="2" customFormat="1" ht="24.2" customHeight="1">
      <c r="A161" s="34"/>
      <c r="B161" s="35"/>
      <c r="C161" s="187" t="s">
        <v>324</v>
      </c>
      <c r="D161" s="187" t="s">
        <v>159</v>
      </c>
      <c r="E161" s="188" t="s">
        <v>2064</v>
      </c>
      <c r="F161" s="189" t="s">
        <v>2065</v>
      </c>
      <c r="G161" s="190" t="s">
        <v>487</v>
      </c>
      <c r="H161" s="191">
        <v>20</v>
      </c>
      <c r="I161" s="192"/>
      <c r="J161" s="193">
        <f t="shared" si="3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31"/>
        <v>0</v>
      </c>
      <c r="Q161" s="197">
        <v>0</v>
      </c>
      <c r="R161" s="197">
        <f t="shared" si="32"/>
        <v>0</v>
      </c>
      <c r="S161" s="197">
        <v>0</v>
      </c>
      <c r="T161" s="198">
        <f t="shared" si="3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252</v>
      </c>
      <c r="AT161" s="199" t="s">
        <v>159</v>
      </c>
      <c r="AU161" s="199" t="s">
        <v>87</v>
      </c>
      <c r="AY161" s="17" t="s">
        <v>157</v>
      </c>
      <c r="BE161" s="200">
        <f t="shared" si="34"/>
        <v>0</v>
      </c>
      <c r="BF161" s="200">
        <f t="shared" si="35"/>
        <v>0</v>
      </c>
      <c r="BG161" s="200">
        <f t="shared" si="36"/>
        <v>0</v>
      </c>
      <c r="BH161" s="200">
        <f t="shared" si="37"/>
        <v>0</v>
      </c>
      <c r="BI161" s="200">
        <f t="shared" si="38"/>
        <v>0</v>
      </c>
      <c r="BJ161" s="17" t="s">
        <v>85</v>
      </c>
      <c r="BK161" s="200">
        <f t="shared" si="39"/>
        <v>0</v>
      </c>
      <c r="BL161" s="17" t="s">
        <v>252</v>
      </c>
      <c r="BM161" s="199" t="s">
        <v>2066</v>
      </c>
    </row>
    <row r="162" spans="1:65" s="2" customFormat="1" ht="24.2" customHeight="1">
      <c r="A162" s="34"/>
      <c r="B162" s="35"/>
      <c r="C162" s="187" t="s">
        <v>328</v>
      </c>
      <c r="D162" s="187" t="s">
        <v>159</v>
      </c>
      <c r="E162" s="188" t="s">
        <v>2067</v>
      </c>
      <c r="F162" s="189" t="s">
        <v>2068</v>
      </c>
      <c r="G162" s="190" t="s">
        <v>487</v>
      </c>
      <c r="H162" s="191">
        <v>180</v>
      </c>
      <c r="I162" s="192"/>
      <c r="J162" s="193">
        <f t="shared" si="30"/>
        <v>0</v>
      </c>
      <c r="K162" s="194"/>
      <c r="L162" s="39"/>
      <c r="M162" s="195" t="s">
        <v>1</v>
      </c>
      <c r="N162" s="196" t="s">
        <v>42</v>
      </c>
      <c r="O162" s="71"/>
      <c r="P162" s="197">
        <f t="shared" si="31"/>
        <v>0</v>
      </c>
      <c r="Q162" s="197">
        <v>0</v>
      </c>
      <c r="R162" s="197">
        <f t="shared" si="32"/>
        <v>0</v>
      </c>
      <c r="S162" s="197">
        <v>0</v>
      </c>
      <c r="T162" s="198">
        <f t="shared" si="3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252</v>
      </c>
      <c r="AT162" s="199" t="s">
        <v>159</v>
      </c>
      <c r="AU162" s="199" t="s">
        <v>87</v>
      </c>
      <c r="AY162" s="17" t="s">
        <v>157</v>
      </c>
      <c r="BE162" s="200">
        <f t="shared" si="34"/>
        <v>0</v>
      </c>
      <c r="BF162" s="200">
        <f t="shared" si="35"/>
        <v>0</v>
      </c>
      <c r="BG162" s="200">
        <f t="shared" si="36"/>
        <v>0</v>
      </c>
      <c r="BH162" s="200">
        <f t="shared" si="37"/>
        <v>0</v>
      </c>
      <c r="BI162" s="200">
        <f t="shared" si="38"/>
        <v>0</v>
      </c>
      <c r="BJ162" s="17" t="s">
        <v>85</v>
      </c>
      <c r="BK162" s="200">
        <f t="shared" si="39"/>
        <v>0</v>
      </c>
      <c r="BL162" s="17" t="s">
        <v>252</v>
      </c>
      <c r="BM162" s="199" t="s">
        <v>2069</v>
      </c>
    </row>
    <row r="163" spans="1:65" s="2" customFormat="1" ht="24.2" customHeight="1">
      <c r="A163" s="34"/>
      <c r="B163" s="35"/>
      <c r="C163" s="187" t="s">
        <v>333</v>
      </c>
      <c r="D163" s="187" t="s">
        <v>159</v>
      </c>
      <c r="E163" s="188" t="s">
        <v>2070</v>
      </c>
      <c r="F163" s="189" t="s">
        <v>2071</v>
      </c>
      <c r="G163" s="190" t="s">
        <v>487</v>
      </c>
      <c r="H163" s="191">
        <v>40</v>
      </c>
      <c r="I163" s="192"/>
      <c r="J163" s="193">
        <f t="shared" si="30"/>
        <v>0</v>
      </c>
      <c r="K163" s="194"/>
      <c r="L163" s="39"/>
      <c r="M163" s="195" t="s">
        <v>1</v>
      </c>
      <c r="N163" s="196" t="s">
        <v>42</v>
      </c>
      <c r="O163" s="71"/>
      <c r="P163" s="197">
        <f t="shared" si="31"/>
        <v>0</v>
      </c>
      <c r="Q163" s="197">
        <v>0</v>
      </c>
      <c r="R163" s="197">
        <f t="shared" si="32"/>
        <v>0</v>
      </c>
      <c r="S163" s="197">
        <v>0</v>
      </c>
      <c r="T163" s="198">
        <f t="shared" si="3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252</v>
      </c>
      <c r="AT163" s="199" t="s">
        <v>159</v>
      </c>
      <c r="AU163" s="199" t="s">
        <v>87</v>
      </c>
      <c r="AY163" s="17" t="s">
        <v>157</v>
      </c>
      <c r="BE163" s="200">
        <f t="shared" si="34"/>
        <v>0</v>
      </c>
      <c r="BF163" s="200">
        <f t="shared" si="35"/>
        <v>0</v>
      </c>
      <c r="BG163" s="200">
        <f t="shared" si="36"/>
        <v>0</v>
      </c>
      <c r="BH163" s="200">
        <f t="shared" si="37"/>
        <v>0</v>
      </c>
      <c r="BI163" s="200">
        <f t="shared" si="38"/>
        <v>0</v>
      </c>
      <c r="BJ163" s="17" t="s">
        <v>85</v>
      </c>
      <c r="BK163" s="200">
        <f t="shared" si="39"/>
        <v>0</v>
      </c>
      <c r="BL163" s="17" t="s">
        <v>252</v>
      </c>
      <c r="BM163" s="199" t="s">
        <v>2072</v>
      </c>
    </row>
    <row r="164" spans="1:65" s="2" customFormat="1" ht="24.2" customHeight="1">
      <c r="A164" s="34"/>
      <c r="B164" s="35"/>
      <c r="C164" s="187" t="s">
        <v>338</v>
      </c>
      <c r="D164" s="187" t="s">
        <v>159</v>
      </c>
      <c r="E164" s="188" t="s">
        <v>2073</v>
      </c>
      <c r="F164" s="189" t="s">
        <v>2074</v>
      </c>
      <c r="G164" s="190" t="s">
        <v>487</v>
      </c>
      <c r="H164" s="191">
        <v>20</v>
      </c>
      <c r="I164" s="192"/>
      <c r="J164" s="193">
        <f t="shared" si="30"/>
        <v>0</v>
      </c>
      <c r="K164" s="194"/>
      <c r="L164" s="39"/>
      <c r="M164" s="195" t="s">
        <v>1</v>
      </c>
      <c r="N164" s="196" t="s">
        <v>42</v>
      </c>
      <c r="O164" s="71"/>
      <c r="P164" s="197">
        <f t="shared" si="31"/>
        <v>0</v>
      </c>
      <c r="Q164" s="197">
        <v>0</v>
      </c>
      <c r="R164" s="197">
        <f t="shared" si="32"/>
        <v>0</v>
      </c>
      <c r="S164" s="197">
        <v>0</v>
      </c>
      <c r="T164" s="198">
        <f t="shared" si="3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252</v>
      </c>
      <c r="AT164" s="199" t="s">
        <v>159</v>
      </c>
      <c r="AU164" s="199" t="s">
        <v>87</v>
      </c>
      <c r="AY164" s="17" t="s">
        <v>157</v>
      </c>
      <c r="BE164" s="200">
        <f t="shared" si="34"/>
        <v>0</v>
      </c>
      <c r="BF164" s="200">
        <f t="shared" si="35"/>
        <v>0</v>
      </c>
      <c r="BG164" s="200">
        <f t="shared" si="36"/>
        <v>0</v>
      </c>
      <c r="BH164" s="200">
        <f t="shared" si="37"/>
        <v>0</v>
      </c>
      <c r="BI164" s="200">
        <f t="shared" si="38"/>
        <v>0</v>
      </c>
      <c r="BJ164" s="17" t="s">
        <v>85</v>
      </c>
      <c r="BK164" s="200">
        <f t="shared" si="39"/>
        <v>0</v>
      </c>
      <c r="BL164" s="17" t="s">
        <v>252</v>
      </c>
      <c r="BM164" s="199" t="s">
        <v>2075</v>
      </c>
    </row>
    <row r="165" spans="1:65" s="2" customFormat="1" ht="24.2" customHeight="1">
      <c r="A165" s="34"/>
      <c r="B165" s="35"/>
      <c r="C165" s="187" t="s">
        <v>356</v>
      </c>
      <c r="D165" s="187" t="s">
        <v>159</v>
      </c>
      <c r="E165" s="188" t="s">
        <v>2076</v>
      </c>
      <c r="F165" s="189" t="s">
        <v>2077</v>
      </c>
      <c r="G165" s="190" t="s">
        <v>487</v>
      </c>
      <c r="H165" s="191">
        <v>20</v>
      </c>
      <c r="I165" s="192"/>
      <c r="J165" s="193">
        <f t="shared" si="30"/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si="31"/>
        <v>0</v>
      </c>
      <c r="Q165" s="197">
        <v>0</v>
      </c>
      <c r="R165" s="197">
        <f t="shared" si="32"/>
        <v>0</v>
      </c>
      <c r="S165" s="197">
        <v>0</v>
      </c>
      <c r="T165" s="198">
        <f t="shared" si="3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252</v>
      </c>
      <c r="AT165" s="199" t="s">
        <v>159</v>
      </c>
      <c r="AU165" s="199" t="s">
        <v>87</v>
      </c>
      <c r="AY165" s="17" t="s">
        <v>157</v>
      </c>
      <c r="BE165" s="200">
        <f t="shared" si="34"/>
        <v>0</v>
      </c>
      <c r="BF165" s="200">
        <f t="shared" si="35"/>
        <v>0</v>
      </c>
      <c r="BG165" s="200">
        <f t="shared" si="36"/>
        <v>0</v>
      </c>
      <c r="BH165" s="200">
        <f t="shared" si="37"/>
        <v>0</v>
      </c>
      <c r="BI165" s="200">
        <f t="shared" si="38"/>
        <v>0</v>
      </c>
      <c r="BJ165" s="17" t="s">
        <v>85</v>
      </c>
      <c r="BK165" s="200">
        <f t="shared" si="39"/>
        <v>0</v>
      </c>
      <c r="BL165" s="17" t="s">
        <v>252</v>
      </c>
      <c r="BM165" s="199" t="s">
        <v>2078</v>
      </c>
    </row>
    <row r="166" spans="1:65" s="2" customFormat="1" ht="24.2" customHeight="1">
      <c r="A166" s="34"/>
      <c r="B166" s="35"/>
      <c r="C166" s="187" t="s">
        <v>361</v>
      </c>
      <c r="D166" s="187" t="s">
        <v>159</v>
      </c>
      <c r="E166" s="188" t="s">
        <v>2079</v>
      </c>
      <c r="F166" s="189" t="s">
        <v>2080</v>
      </c>
      <c r="G166" s="190" t="s">
        <v>162</v>
      </c>
      <c r="H166" s="191">
        <v>90</v>
      </c>
      <c r="I166" s="192"/>
      <c r="J166" s="193">
        <f t="shared" si="3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31"/>
        <v>0</v>
      </c>
      <c r="Q166" s="197">
        <v>0</v>
      </c>
      <c r="R166" s="197">
        <f t="shared" si="32"/>
        <v>0</v>
      </c>
      <c r="S166" s="197">
        <v>0</v>
      </c>
      <c r="T166" s="198">
        <f t="shared" si="3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252</v>
      </c>
      <c r="AT166" s="199" t="s">
        <v>159</v>
      </c>
      <c r="AU166" s="199" t="s">
        <v>87</v>
      </c>
      <c r="AY166" s="17" t="s">
        <v>157</v>
      </c>
      <c r="BE166" s="200">
        <f t="shared" si="34"/>
        <v>0</v>
      </c>
      <c r="BF166" s="200">
        <f t="shared" si="35"/>
        <v>0</v>
      </c>
      <c r="BG166" s="200">
        <f t="shared" si="36"/>
        <v>0</v>
      </c>
      <c r="BH166" s="200">
        <f t="shared" si="37"/>
        <v>0</v>
      </c>
      <c r="BI166" s="200">
        <f t="shared" si="38"/>
        <v>0</v>
      </c>
      <c r="BJ166" s="17" t="s">
        <v>85</v>
      </c>
      <c r="BK166" s="200">
        <f t="shared" si="39"/>
        <v>0</v>
      </c>
      <c r="BL166" s="17" t="s">
        <v>252</v>
      </c>
      <c r="BM166" s="199" t="s">
        <v>2081</v>
      </c>
    </row>
    <row r="167" spans="1:65" s="2" customFormat="1" ht="24.2" customHeight="1">
      <c r="A167" s="34"/>
      <c r="B167" s="35"/>
      <c r="C167" s="187" t="s">
        <v>377</v>
      </c>
      <c r="D167" s="187" t="s">
        <v>159</v>
      </c>
      <c r="E167" s="188" t="s">
        <v>2082</v>
      </c>
      <c r="F167" s="189" t="s">
        <v>2083</v>
      </c>
      <c r="G167" s="190" t="s">
        <v>162</v>
      </c>
      <c r="H167" s="191">
        <v>20</v>
      </c>
      <c r="I167" s="192"/>
      <c r="J167" s="193">
        <f t="shared" si="3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31"/>
        <v>0</v>
      </c>
      <c r="Q167" s="197">
        <v>0</v>
      </c>
      <c r="R167" s="197">
        <f t="shared" si="32"/>
        <v>0</v>
      </c>
      <c r="S167" s="197">
        <v>0</v>
      </c>
      <c r="T167" s="198">
        <f t="shared" si="3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252</v>
      </c>
      <c r="AT167" s="199" t="s">
        <v>159</v>
      </c>
      <c r="AU167" s="199" t="s">
        <v>87</v>
      </c>
      <c r="AY167" s="17" t="s">
        <v>157</v>
      </c>
      <c r="BE167" s="200">
        <f t="shared" si="34"/>
        <v>0</v>
      </c>
      <c r="BF167" s="200">
        <f t="shared" si="35"/>
        <v>0</v>
      </c>
      <c r="BG167" s="200">
        <f t="shared" si="36"/>
        <v>0</v>
      </c>
      <c r="BH167" s="200">
        <f t="shared" si="37"/>
        <v>0</v>
      </c>
      <c r="BI167" s="200">
        <f t="shared" si="38"/>
        <v>0</v>
      </c>
      <c r="BJ167" s="17" t="s">
        <v>85</v>
      </c>
      <c r="BK167" s="200">
        <f t="shared" si="39"/>
        <v>0</v>
      </c>
      <c r="BL167" s="17" t="s">
        <v>252</v>
      </c>
      <c r="BM167" s="199" t="s">
        <v>2084</v>
      </c>
    </row>
    <row r="168" spans="1:65" s="2" customFormat="1" ht="24.2" customHeight="1">
      <c r="A168" s="34"/>
      <c r="B168" s="35"/>
      <c r="C168" s="187" t="s">
        <v>382</v>
      </c>
      <c r="D168" s="187" t="s">
        <v>159</v>
      </c>
      <c r="E168" s="188" t="s">
        <v>2085</v>
      </c>
      <c r="F168" s="189" t="s">
        <v>2086</v>
      </c>
      <c r="G168" s="190" t="s">
        <v>162</v>
      </c>
      <c r="H168" s="191">
        <v>60</v>
      </c>
      <c r="I168" s="192"/>
      <c r="J168" s="193">
        <f t="shared" si="3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31"/>
        <v>0</v>
      </c>
      <c r="Q168" s="197">
        <v>0</v>
      </c>
      <c r="R168" s="197">
        <f t="shared" si="32"/>
        <v>0</v>
      </c>
      <c r="S168" s="197">
        <v>0</v>
      </c>
      <c r="T168" s="198">
        <f t="shared" si="3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252</v>
      </c>
      <c r="AT168" s="199" t="s">
        <v>159</v>
      </c>
      <c r="AU168" s="199" t="s">
        <v>87</v>
      </c>
      <c r="AY168" s="17" t="s">
        <v>157</v>
      </c>
      <c r="BE168" s="200">
        <f t="shared" si="34"/>
        <v>0</v>
      </c>
      <c r="BF168" s="200">
        <f t="shared" si="35"/>
        <v>0</v>
      </c>
      <c r="BG168" s="200">
        <f t="shared" si="36"/>
        <v>0</v>
      </c>
      <c r="BH168" s="200">
        <f t="shared" si="37"/>
        <v>0</v>
      </c>
      <c r="BI168" s="200">
        <f t="shared" si="38"/>
        <v>0</v>
      </c>
      <c r="BJ168" s="17" t="s">
        <v>85</v>
      </c>
      <c r="BK168" s="200">
        <f t="shared" si="39"/>
        <v>0</v>
      </c>
      <c r="BL168" s="17" t="s">
        <v>252</v>
      </c>
      <c r="BM168" s="199" t="s">
        <v>2087</v>
      </c>
    </row>
    <row r="169" spans="1:65" s="2" customFormat="1" ht="24.2" customHeight="1">
      <c r="A169" s="34"/>
      <c r="B169" s="35"/>
      <c r="C169" s="187" t="s">
        <v>389</v>
      </c>
      <c r="D169" s="187" t="s">
        <v>159</v>
      </c>
      <c r="E169" s="188" t="s">
        <v>2088</v>
      </c>
      <c r="F169" s="189" t="s">
        <v>2089</v>
      </c>
      <c r="G169" s="190" t="s">
        <v>162</v>
      </c>
      <c r="H169" s="191">
        <v>20</v>
      </c>
      <c r="I169" s="192"/>
      <c r="J169" s="193">
        <f t="shared" si="3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31"/>
        <v>0</v>
      </c>
      <c r="Q169" s="197">
        <v>0</v>
      </c>
      <c r="R169" s="197">
        <f t="shared" si="32"/>
        <v>0</v>
      </c>
      <c r="S169" s="197">
        <v>0</v>
      </c>
      <c r="T169" s="198">
        <f t="shared" si="3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252</v>
      </c>
      <c r="AT169" s="199" t="s">
        <v>159</v>
      </c>
      <c r="AU169" s="199" t="s">
        <v>87</v>
      </c>
      <c r="AY169" s="17" t="s">
        <v>157</v>
      </c>
      <c r="BE169" s="200">
        <f t="shared" si="34"/>
        <v>0</v>
      </c>
      <c r="BF169" s="200">
        <f t="shared" si="35"/>
        <v>0</v>
      </c>
      <c r="BG169" s="200">
        <f t="shared" si="36"/>
        <v>0</v>
      </c>
      <c r="BH169" s="200">
        <f t="shared" si="37"/>
        <v>0</v>
      </c>
      <c r="BI169" s="200">
        <f t="shared" si="38"/>
        <v>0</v>
      </c>
      <c r="BJ169" s="17" t="s">
        <v>85</v>
      </c>
      <c r="BK169" s="200">
        <f t="shared" si="39"/>
        <v>0</v>
      </c>
      <c r="BL169" s="17" t="s">
        <v>252</v>
      </c>
      <c r="BM169" s="199" t="s">
        <v>2090</v>
      </c>
    </row>
    <row r="170" spans="1:65" s="2" customFormat="1" ht="24.2" customHeight="1">
      <c r="A170" s="34"/>
      <c r="B170" s="35"/>
      <c r="C170" s="187" t="s">
        <v>397</v>
      </c>
      <c r="D170" s="187" t="s">
        <v>159</v>
      </c>
      <c r="E170" s="188" t="s">
        <v>2091</v>
      </c>
      <c r="F170" s="189" t="s">
        <v>2092</v>
      </c>
      <c r="G170" s="190" t="s">
        <v>162</v>
      </c>
      <c r="H170" s="191">
        <v>10</v>
      </c>
      <c r="I170" s="192"/>
      <c r="J170" s="193">
        <f t="shared" si="3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31"/>
        <v>0</v>
      </c>
      <c r="Q170" s="197">
        <v>0</v>
      </c>
      <c r="R170" s="197">
        <f t="shared" si="32"/>
        <v>0</v>
      </c>
      <c r="S170" s="197">
        <v>0</v>
      </c>
      <c r="T170" s="198">
        <f t="shared" si="3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252</v>
      </c>
      <c r="AT170" s="199" t="s">
        <v>159</v>
      </c>
      <c r="AU170" s="199" t="s">
        <v>87</v>
      </c>
      <c r="AY170" s="17" t="s">
        <v>157</v>
      </c>
      <c r="BE170" s="200">
        <f t="shared" si="34"/>
        <v>0</v>
      </c>
      <c r="BF170" s="200">
        <f t="shared" si="35"/>
        <v>0</v>
      </c>
      <c r="BG170" s="200">
        <f t="shared" si="36"/>
        <v>0</v>
      </c>
      <c r="BH170" s="200">
        <f t="shared" si="37"/>
        <v>0</v>
      </c>
      <c r="BI170" s="200">
        <f t="shared" si="38"/>
        <v>0</v>
      </c>
      <c r="BJ170" s="17" t="s">
        <v>85</v>
      </c>
      <c r="BK170" s="200">
        <f t="shared" si="39"/>
        <v>0</v>
      </c>
      <c r="BL170" s="17" t="s">
        <v>252</v>
      </c>
      <c r="BM170" s="199" t="s">
        <v>2093</v>
      </c>
    </row>
    <row r="171" spans="1:65" s="2" customFormat="1" ht="24.2" customHeight="1">
      <c r="A171" s="34"/>
      <c r="B171" s="35"/>
      <c r="C171" s="187" t="s">
        <v>403</v>
      </c>
      <c r="D171" s="187" t="s">
        <v>159</v>
      </c>
      <c r="E171" s="188" t="s">
        <v>2094</v>
      </c>
      <c r="F171" s="189" t="s">
        <v>2095</v>
      </c>
      <c r="G171" s="190" t="s">
        <v>162</v>
      </c>
      <c r="H171" s="191">
        <v>20</v>
      </c>
      <c r="I171" s="192"/>
      <c r="J171" s="193">
        <f t="shared" si="3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31"/>
        <v>0</v>
      </c>
      <c r="Q171" s="197">
        <v>0</v>
      </c>
      <c r="R171" s="197">
        <f t="shared" si="32"/>
        <v>0</v>
      </c>
      <c r="S171" s="197">
        <v>0</v>
      </c>
      <c r="T171" s="198">
        <f t="shared" si="3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252</v>
      </c>
      <c r="AT171" s="199" t="s">
        <v>159</v>
      </c>
      <c r="AU171" s="199" t="s">
        <v>87</v>
      </c>
      <c r="AY171" s="17" t="s">
        <v>157</v>
      </c>
      <c r="BE171" s="200">
        <f t="shared" si="34"/>
        <v>0</v>
      </c>
      <c r="BF171" s="200">
        <f t="shared" si="35"/>
        <v>0</v>
      </c>
      <c r="BG171" s="200">
        <f t="shared" si="36"/>
        <v>0</v>
      </c>
      <c r="BH171" s="200">
        <f t="shared" si="37"/>
        <v>0</v>
      </c>
      <c r="BI171" s="200">
        <f t="shared" si="38"/>
        <v>0</v>
      </c>
      <c r="BJ171" s="17" t="s">
        <v>85</v>
      </c>
      <c r="BK171" s="200">
        <f t="shared" si="39"/>
        <v>0</v>
      </c>
      <c r="BL171" s="17" t="s">
        <v>252</v>
      </c>
      <c r="BM171" s="199" t="s">
        <v>2096</v>
      </c>
    </row>
    <row r="172" spans="1:65" s="2" customFormat="1" ht="16.5" customHeight="1">
      <c r="A172" s="34"/>
      <c r="B172" s="35"/>
      <c r="C172" s="187" t="s">
        <v>409</v>
      </c>
      <c r="D172" s="187" t="s">
        <v>159</v>
      </c>
      <c r="E172" s="188" t="s">
        <v>2097</v>
      </c>
      <c r="F172" s="189" t="s">
        <v>2098</v>
      </c>
      <c r="G172" s="190" t="s">
        <v>487</v>
      </c>
      <c r="H172" s="191">
        <v>330</v>
      </c>
      <c r="I172" s="192"/>
      <c r="J172" s="193">
        <f t="shared" si="3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31"/>
        <v>0</v>
      </c>
      <c r="Q172" s="197">
        <v>0</v>
      </c>
      <c r="R172" s="197">
        <f t="shared" si="32"/>
        <v>0</v>
      </c>
      <c r="S172" s="197">
        <v>0</v>
      </c>
      <c r="T172" s="198">
        <f t="shared" si="3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252</v>
      </c>
      <c r="AT172" s="199" t="s">
        <v>159</v>
      </c>
      <c r="AU172" s="199" t="s">
        <v>87</v>
      </c>
      <c r="AY172" s="17" t="s">
        <v>157</v>
      </c>
      <c r="BE172" s="200">
        <f t="shared" si="34"/>
        <v>0</v>
      </c>
      <c r="BF172" s="200">
        <f t="shared" si="35"/>
        <v>0</v>
      </c>
      <c r="BG172" s="200">
        <f t="shared" si="36"/>
        <v>0</v>
      </c>
      <c r="BH172" s="200">
        <f t="shared" si="37"/>
        <v>0</v>
      </c>
      <c r="BI172" s="200">
        <f t="shared" si="38"/>
        <v>0</v>
      </c>
      <c r="BJ172" s="17" t="s">
        <v>85</v>
      </c>
      <c r="BK172" s="200">
        <f t="shared" si="39"/>
        <v>0</v>
      </c>
      <c r="BL172" s="17" t="s">
        <v>252</v>
      </c>
      <c r="BM172" s="199" t="s">
        <v>2099</v>
      </c>
    </row>
    <row r="173" spans="1:65" s="13" customFormat="1" ht="10.15">
      <c r="B173" s="201"/>
      <c r="C173" s="202"/>
      <c r="D173" s="203" t="s">
        <v>173</v>
      </c>
      <c r="E173" s="204" t="s">
        <v>1</v>
      </c>
      <c r="F173" s="205" t="s">
        <v>2100</v>
      </c>
      <c r="G173" s="202"/>
      <c r="H173" s="206">
        <v>330</v>
      </c>
      <c r="I173" s="207"/>
      <c r="J173" s="202"/>
      <c r="K173" s="202"/>
      <c r="L173" s="208"/>
      <c r="M173" s="209"/>
      <c r="N173" s="210"/>
      <c r="O173" s="210"/>
      <c r="P173" s="210"/>
      <c r="Q173" s="210"/>
      <c r="R173" s="210"/>
      <c r="S173" s="210"/>
      <c r="T173" s="211"/>
      <c r="AT173" s="212" t="s">
        <v>173</v>
      </c>
      <c r="AU173" s="212" t="s">
        <v>87</v>
      </c>
      <c r="AV173" s="13" t="s">
        <v>87</v>
      </c>
      <c r="AW173" s="13" t="s">
        <v>34</v>
      </c>
      <c r="AX173" s="13" t="s">
        <v>77</v>
      </c>
      <c r="AY173" s="212" t="s">
        <v>157</v>
      </c>
    </row>
    <row r="174" spans="1:65" s="14" customFormat="1" ht="10.15">
      <c r="B174" s="213"/>
      <c r="C174" s="214"/>
      <c r="D174" s="203" t="s">
        <v>173</v>
      </c>
      <c r="E174" s="215" t="s">
        <v>1</v>
      </c>
      <c r="F174" s="216" t="s">
        <v>178</v>
      </c>
      <c r="G174" s="214"/>
      <c r="H174" s="217">
        <v>330</v>
      </c>
      <c r="I174" s="218"/>
      <c r="J174" s="214"/>
      <c r="K174" s="214"/>
      <c r="L174" s="219"/>
      <c r="M174" s="220"/>
      <c r="N174" s="221"/>
      <c r="O174" s="221"/>
      <c r="P174" s="221"/>
      <c r="Q174" s="221"/>
      <c r="R174" s="221"/>
      <c r="S174" s="221"/>
      <c r="T174" s="222"/>
      <c r="AT174" s="223" t="s">
        <v>173</v>
      </c>
      <c r="AU174" s="223" t="s">
        <v>87</v>
      </c>
      <c r="AV174" s="14" t="s">
        <v>163</v>
      </c>
      <c r="AW174" s="14" t="s">
        <v>34</v>
      </c>
      <c r="AX174" s="14" t="s">
        <v>85</v>
      </c>
      <c r="AY174" s="223" t="s">
        <v>157</v>
      </c>
    </row>
    <row r="175" spans="1:65" s="2" customFormat="1" ht="24.2" customHeight="1">
      <c r="A175" s="34"/>
      <c r="B175" s="35"/>
      <c r="C175" s="187" t="s">
        <v>414</v>
      </c>
      <c r="D175" s="187" t="s">
        <v>159</v>
      </c>
      <c r="E175" s="188" t="s">
        <v>2101</v>
      </c>
      <c r="F175" s="189" t="s">
        <v>2102</v>
      </c>
      <c r="G175" s="190" t="s">
        <v>487</v>
      </c>
      <c r="H175" s="191">
        <v>40</v>
      </c>
      <c r="I175" s="192"/>
      <c r="J175" s="193">
        <f>ROUND(I175*H175,2)</f>
        <v>0</v>
      </c>
      <c r="K175" s="194"/>
      <c r="L175" s="39"/>
      <c r="M175" s="195" t="s">
        <v>1</v>
      </c>
      <c r="N175" s="196" t="s">
        <v>42</v>
      </c>
      <c r="O175" s="71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252</v>
      </c>
      <c r="AT175" s="199" t="s">
        <v>159</v>
      </c>
      <c r="AU175" s="199" t="s">
        <v>87</v>
      </c>
      <c r="AY175" s="17" t="s">
        <v>157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7" t="s">
        <v>85</v>
      </c>
      <c r="BK175" s="200">
        <f>ROUND(I175*H175,2)</f>
        <v>0</v>
      </c>
      <c r="BL175" s="17" t="s">
        <v>252</v>
      </c>
      <c r="BM175" s="199" t="s">
        <v>2103</v>
      </c>
    </row>
    <row r="176" spans="1:65" s="13" customFormat="1" ht="10.15">
      <c r="B176" s="201"/>
      <c r="C176" s="202"/>
      <c r="D176" s="203" t="s">
        <v>173</v>
      </c>
      <c r="E176" s="204" t="s">
        <v>1</v>
      </c>
      <c r="F176" s="205" t="s">
        <v>2104</v>
      </c>
      <c r="G176" s="202"/>
      <c r="H176" s="206">
        <v>40</v>
      </c>
      <c r="I176" s="207"/>
      <c r="J176" s="202"/>
      <c r="K176" s="202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173</v>
      </c>
      <c r="AU176" s="212" t="s">
        <v>87</v>
      </c>
      <c r="AV176" s="13" t="s">
        <v>87</v>
      </c>
      <c r="AW176" s="13" t="s">
        <v>34</v>
      </c>
      <c r="AX176" s="13" t="s">
        <v>77</v>
      </c>
      <c r="AY176" s="212" t="s">
        <v>157</v>
      </c>
    </row>
    <row r="177" spans="1:65" s="14" customFormat="1" ht="10.15">
      <c r="B177" s="213"/>
      <c r="C177" s="214"/>
      <c r="D177" s="203" t="s">
        <v>173</v>
      </c>
      <c r="E177" s="215" t="s">
        <v>1</v>
      </c>
      <c r="F177" s="216" t="s">
        <v>178</v>
      </c>
      <c r="G177" s="214"/>
      <c r="H177" s="217">
        <v>40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173</v>
      </c>
      <c r="AU177" s="223" t="s">
        <v>87</v>
      </c>
      <c r="AV177" s="14" t="s">
        <v>163</v>
      </c>
      <c r="AW177" s="14" t="s">
        <v>34</v>
      </c>
      <c r="AX177" s="14" t="s">
        <v>85</v>
      </c>
      <c r="AY177" s="223" t="s">
        <v>157</v>
      </c>
    </row>
    <row r="178" spans="1:65" s="2" customFormat="1" ht="16.5" customHeight="1">
      <c r="A178" s="34"/>
      <c r="B178" s="35"/>
      <c r="C178" s="187" t="s">
        <v>424</v>
      </c>
      <c r="D178" s="187" t="s">
        <v>159</v>
      </c>
      <c r="E178" s="188" t="s">
        <v>2105</v>
      </c>
      <c r="F178" s="189" t="s">
        <v>2106</v>
      </c>
      <c r="G178" s="190" t="s">
        <v>1876</v>
      </c>
      <c r="H178" s="191">
        <v>48</v>
      </c>
      <c r="I178" s="192"/>
      <c r="J178" s="193">
        <f t="shared" ref="J178:J184" si="40">ROUND(I178*H178,2)</f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ref="P178:P184" si="41">O178*H178</f>
        <v>0</v>
      </c>
      <c r="Q178" s="197">
        <v>0</v>
      </c>
      <c r="R178" s="197">
        <f t="shared" ref="R178:R184" si="42">Q178*H178</f>
        <v>0</v>
      </c>
      <c r="S178" s="197">
        <v>0</v>
      </c>
      <c r="T178" s="198">
        <f t="shared" ref="T178:T184" si="43"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252</v>
      </c>
      <c r="AT178" s="199" t="s">
        <v>159</v>
      </c>
      <c r="AU178" s="199" t="s">
        <v>87</v>
      </c>
      <c r="AY178" s="17" t="s">
        <v>157</v>
      </c>
      <c r="BE178" s="200">
        <f t="shared" ref="BE178:BE184" si="44">IF(N178="základní",J178,0)</f>
        <v>0</v>
      </c>
      <c r="BF178" s="200">
        <f t="shared" ref="BF178:BF184" si="45">IF(N178="snížená",J178,0)</f>
        <v>0</v>
      </c>
      <c r="BG178" s="200">
        <f t="shared" ref="BG178:BG184" si="46">IF(N178="zákl. přenesená",J178,0)</f>
        <v>0</v>
      </c>
      <c r="BH178" s="200">
        <f t="shared" ref="BH178:BH184" si="47">IF(N178="sníž. přenesená",J178,0)</f>
        <v>0</v>
      </c>
      <c r="BI178" s="200">
        <f t="shared" ref="BI178:BI184" si="48">IF(N178="nulová",J178,0)</f>
        <v>0</v>
      </c>
      <c r="BJ178" s="17" t="s">
        <v>85</v>
      </c>
      <c r="BK178" s="200">
        <f t="shared" ref="BK178:BK184" si="49">ROUND(I178*H178,2)</f>
        <v>0</v>
      </c>
      <c r="BL178" s="17" t="s">
        <v>252</v>
      </c>
      <c r="BM178" s="199" t="s">
        <v>2107</v>
      </c>
    </row>
    <row r="179" spans="1:65" s="2" customFormat="1" ht="16.5" customHeight="1">
      <c r="A179" s="34"/>
      <c r="B179" s="35"/>
      <c r="C179" s="187" t="s">
        <v>430</v>
      </c>
      <c r="D179" s="187" t="s">
        <v>159</v>
      </c>
      <c r="E179" s="188" t="s">
        <v>2108</v>
      </c>
      <c r="F179" s="189" t="s">
        <v>2109</v>
      </c>
      <c r="G179" s="190" t="s">
        <v>1876</v>
      </c>
      <c r="H179" s="191">
        <v>24</v>
      </c>
      <c r="I179" s="192"/>
      <c r="J179" s="193">
        <f t="shared" si="4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41"/>
        <v>0</v>
      </c>
      <c r="Q179" s="197">
        <v>0</v>
      </c>
      <c r="R179" s="197">
        <f t="shared" si="42"/>
        <v>0</v>
      </c>
      <c r="S179" s="197">
        <v>0</v>
      </c>
      <c r="T179" s="198">
        <f t="shared" si="4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252</v>
      </c>
      <c r="AT179" s="199" t="s">
        <v>159</v>
      </c>
      <c r="AU179" s="199" t="s">
        <v>87</v>
      </c>
      <c r="AY179" s="17" t="s">
        <v>157</v>
      </c>
      <c r="BE179" s="200">
        <f t="shared" si="44"/>
        <v>0</v>
      </c>
      <c r="BF179" s="200">
        <f t="shared" si="45"/>
        <v>0</v>
      </c>
      <c r="BG179" s="200">
        <f t="shared" si="46"/>
        <v>0</v>
      </c>
      <c r="BH179" s="200">
        <f t="shared" si="47"/>
        <v>0</v>
      </c>
      <c r="BI179" s="200">
        <f t="shared" si="48"/>
        <v>0</v>
      </c>
      <c r="BJ179" s="17" t="s">
        <v>85</v>
      </c>
      <c r="BK179" s="200">
        <f t="shared" si="49"/>
        <v>0</v>
      </c>
      <c r="BL179" s="17" t="s">
        <v>252</v>
      </c>
      <c r="BM179" s="199" t="s">
        <v>2110</v>
      </c>
    </row>
    <row r="180" spans="1:65" s="2" customFormat="1" ht="21.75" customHeight="1">
      <c r="A180" s="34"/>
      <c r="B180" s="35"/>
      <c r="C180" s="187" t="s">
        <v>437</v>
      </c>
      <c r="D180" s="187" t="s">
        <v>159</v>
      </c>
      <c r="E180" s="188" t="s">
        <v>2111</v>
      </c>
      <c r="F180" s="189" t="s">
        <v>2112</v>
      </c>
      <c r="G180" s="190" t="s">
        <v>1876</v>
      </c>
      <c r="H180" s="191">
        <v>36</v>
      </c>
      <c r="I180" s="192"/>
      <c r="J180" s="193">
        <f t="shared" si="4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41"/>
        <v>0</v>
      </c>
      <c r="Q180" s="197">
        <v>0</v>
      </c>
      <c r="R180" s="197">
        <f t="shared" si="42"/>
        <v>0</v>
      </c>
      <c r="S180" s="197">
        <v>0</v>
      </c>
      <c r="T180" s="198">
        <f t="shared" si="4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252</v>
      </c>
      <c r="AT180" s="199" t="s">
        <v>159</v>
      </c>
      <c r="AU180" s="199" t="s">
        <v>87</v>
      </c>
      <c r="AY180" s="17" t="s">
        <v>157</v>
      </c>
      <c r="BE180" s="200">
        <f t="shared" si="44"/>
        <v>0</v>
      </c>
      <c r="BF180" s="200">
        <f t="shared" si="45"/>
        <v>0</v>
      </c>
      <c r="BG180" s="200">
        <f t="shared" si="46"/>
        <v>0</v>
      </c>
      <c r="BH180" s="200">
        <f t="shared" si="47"/>
        <v>0</v>
      </c>
      <c r="BI180" s="200">
        <f t="shared" si="48"/>
        <v>0</v>
      </c>
      <c r="BJ180" s="17" t="s">
        <v>85</v>
      </c>
      <c r="BK180" s="200">
        <f t="shared" si="49"/>
        <v>0</v>
      </c>
      <c r="BL180" s="17" t="s">
        <v>252</v>
      </c>
      <c r="BM180" s="199" t="s">
        <v>2113</v>
      </c>
    </row>
    <row r="181" spans="1:65" s="2" customFormat="1" ht="24.2" customHeight="1">
      <c r="A181" s="34"/>
      <c r="B181" s="35"/>
      <c r="C181" s="187" t="s">
        <v>449</v>
      </c>
      <c r="D181" s="187" t="s">
        <v>159</v>
      </c>
      <c r="E181" s="188" t="s">
        <v>2114</v>
      </c>
      <c r="F181" s="189" t="s">
        <v>2115</v>
      </c>
      <c r="G181" s="190" t="s">
        <v>162</v>
      </c>
      <c r="H181" s="191">
        <v>20</v>
      </c>
      <c r="I181" s="192"/>
      <c r="J181" s="193">
        <f t="shared" si="40"/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si="41"/>
        <v>0</v>
      </c>
      <c r="Q181" s="197">
        <v>0</v>
      </c>
      <c r="R181" s="197">
        <f t="shared" si="42"/>
        <v>0</v>
      </c>
      <c r="S181" s="197">
        <v>0</v>
      </c>
      <c r="T181" s="198">
        <f t="shared" si="4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252</v>
      </c>
      <c r="AT181" s="199" t="s">
        <v>159</v>
      </c>
      <c r="AU181" s="199" t="s">
        <v>87</v>
      </c>
      <c r="AY181" s="17" t="s">
        <v>157</v>
      </c>
      <c r="BE181" s="200">
        <f t="shared" si="44"/>
        <v>0</v>
      </c>
      <c r="BF181" s="200">
        <f t="shared" si="45"/>
        <v>0</v>
      </c>
      <c r="BG181" s="200">
        <f t="shared" si="46"/>
        <v>0</v>
      </c>
      <c r="BH181" s="200">
        <f t="shared" si="47"/>
        <v>0</v>
      </c>
      <c r="BI181" s="200">
        <f t="shared" si="48"/>
        <v>0</v>
      </c>
      <c r="BJ181" s="17" t="s">
        <v>85</v>
      </c>
      <c r="BK181" s="200">
        <f t="shared" si="49"/>
        <v>0</v>
      </c>
      <c r="BL181" s="17" t="s">
        <v>252</v>
      </c>
      <c r="BM181" s="199" t="s">
        <v>2116</v>
      </c>
    </row>
    <row r="182" spans="1:65" s="2" customFormat="1" ht="16.5" customHeight="1">
      <c r="A182" s="34"/>
      <c r="B182" s="35"/>
      <c r="C182" s="187" t="s">
        <v>457</v>
      </c>
      <c r="D182" s="187" t="s">
        <v>159</v>
      </c>
      <c r="E182" s="188" t="s">
        <v>2117</v>
      </c>
      <c r="F182" s="189" t="s">
        <v>2118</v>
      </c>
      <c r="G182" s="190" t="s">
        <v>2119</v>
      </c>
      <c r="H182" s="191">
        <v>2000</v>
      </c>
      <c r="I182" s="192"/>
      <c r="J182" s="193">
        <f t="shared" si="40"/>
        <v>0</v>
      </c>
      <c r="K182" s="194"/>
      <c r="L182" s="39"/>
      <c r="M182" s="195" t="s">
        <v>1</v>
      </c>
      <c r="N182" s="196" t="s">
        <v>42</v>
      </c>
      <c r="O182" s="71"/>
      <c r="P182" s="197">
        <f t="shared" si="41"/>
        <v>0</v>
      </c>
      <c r="Q182" s="197">
        <v>0</v>
      </c>
      <c r="R182" s="197">
        <f t="shared" si="42"/>
        <v>0</v>
      </c>
      <c r="S182" s="197">
        <v>0</v>
      </c>
      <c r="T182" s="198">
        <f t="shared" si="4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252</v>
      </c>
      <c r="AT182" s="199" t="s">
        <v>159</v>
      </c>
      <c r="AU182" s="199" t="s">
        <v>87</v>
      </c>
      <c r="AY182" s="17" t="s">
        <v>157</v>
      </c>
      <c r="BE182" s="200">
        <f t="shared" si="44"/>
        <v>0</v>
      </c>
      <c r="BF182" s="200">
        <f t="shared" si="45"/>
        <v>0</v>
      </c>
      <c r="BG182" s="200">
        <f t="shared" si="46"/>
        <v>0</v>
      </c>
      <c r="BH182" s="200">
        <f t="shared" si="47"/>
        <v>0</v>
      </c>
      <c r="BI182" s="200">
        <f t="shared" si="48"/>
        <v>0</v>
      </c>
      <c r="BJ182" s="17" t="s">
        <v>85</v>
      </c>
      <c r="BK182" s="200">
        <f t="shared" si="49"/>
        <v>0</v>
      </c>
      <c r="BL182" s="17" t="s">
        <v>252</v>
      </c>
      <c r="BM182" s="199" t="s">
        <v>2120</v>
      </c>
    </row>
    <row r="183" spans="1:65" s="2" customFormat="1" ht="24.2" customHeight="1">
      <c r="A183" s="34"/>
      <c r="B183" s="35"/>
      <c r="C183" s="187" t="s">
        <v>463</v>
      </c>
      <c r="D183" s="187" t="s">
        <v>159</v>
      </c>
      <c r="E183" s="188" t="s">
        <v>2121</v>
      </c>
      <c r="F183" s="189" t="s">
        <v>2122</v>
      </c>
      <c r="G183" s="190" t="s">
        <v>218</v>
      </c>
      <c r="H183" s="191">
        <v>0.46800000000000003</v>
      </c>
      <c r="I183" s="192"/>
      <c r="J183" s="193">
        <f t="shared" si="40"/>
        <v>0</v>
      </c>
      <c r="K183" s="194"/>
      <c r="L183" s="39"/>
      <c r="M183" s="195" t="s">
        <v>1</v>
      </c>
      <c r="N183" s="196" t="s">
        <v>42</v>
      </c>
      <c r="O183" s="71"/>
      <c r="P183" s="197">
        <f t="shared" si="41"/>
        <v>0</v>
      </c>
      <c r="Q183" s="197">
        <v>0</v>
      </c>
      <c r="R183" s="197">
        <f t="shared" si="42"/>
        <v>0</v>
      </c>
      <c r="S183" s="197">
        <v>0</v>
      </c>
      <c r="T183" s="198">
        <f t="shared" si="4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252</v>
      </c>
      <c r="AT183" s="199" t="s">
        <v>159</v>
      </c>
      <c r="AU183" s="199" t="s">
        <v>87</v>
      </c>
      <c r="AY183" s="17" t="s">
        <v>157</v>
      </c>
      <c r="BE183" s="200">
        <f t="shared" si="44"/>
        <v>0</v>
      </c>
      <c r="BF183" s="200">
        <f t="shared" si="45"/>
        <v>0</v>
      </c>
      <c r="BG183" s="200">
        <f t="shared" si="46"/>
        <v>0</v>
      </c>
      <c r="BH183" s="200">
        <f t="shared" si="47"/>
        <v>0</v>
      </c>
      <c r="BI183" s="200">
        <f t="shared" si="48"/>
        <v>0</v>
      </c>
      <c r="BJ183" s="17" t="s">
        <v>85</v>
      </c>
      <c r="BK183" s="200">
        <f t="shared" si="49"/>
        <v>0</v>
      </c>
      <c r="BL183" s="17" t="s">
        <v>252</v>
      </c>
      <c r="BM183" s="199" t="s">
        <v>2123</v>
      </c>
    </row>
    <row r="184" spans="1:65" s="2" customFormat="1" ht="24.2" customHeight="1">
      <c r="A184" s="34"/>
      <c r="B184" s="35"/>
      <c r="C184" s="187" t="s">
        <v>467</v>
      </c>
      <c r="D184" s="187" t="s">
        <v>159</v>
      </c>
      <c r="E184" s="188" t="s">
        <v>2124</v>
      </c>
      <c r="F184" s="189" t="s">
        <v>2125</v>
      </c>
      <c r="G184" s="190" t="s">
        <v>218</v>
      </c>
      <c r="H184" s="191">
        <v>0.46800000000000003</v>
      </c>
      <c r="I184" s="192"/>
      <c r="J184" s="193">
        <f t="shared" si="40"/>
        <v>0</v>
      </c>
      <c r="K184" s="194"/>
      <c r="L184" s="39"/>
      <c r="M184" s="195" t="s">
        <v>1</v>
      </c>
      <c r="N184" s="196" t="s">
        <v>42</v>
      </c>
      <c r="O184" s="71"/>
      <c r="P184" s="197">
        <f t="shared" si="41"/>
        <v>0</v>
      </c>
      <c r="Q184" s="197">
        <v>0</v>
      </c>
      <c r="R184" s="197">
        <f t="shared" si="42"/>
        <v>0</v>
      </c>
      <c r="S184" s="197">
        <v>0</v>
      </c>
      <c r="T184" s="198">
        <f t="shared" si="4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252</v>
      </c>
      <c r="AT184" s="199" t="s">
        <v>159</v>
      </c>
      <c r="AU184" s="199" t="s">
        <v>87</v>
      </c>
      <c r="AY184" s="17" t="s">
        <v>157</v>
      </c>
      <c r="BE184" s="200">
        <f t="shared" si="44"/>
        <v>0</v>
      </c>
      <c r="BF184" s="200">
        <f t="shared" si="45"/>
        <v>0</v>
      </c>
      <c r="BG184" s="200">
        <f t="shared" si="46"/>
        <v>0</v>
      </c>
      <c r="BH184" s="200">
        <f t="shared" si="47"/>
        <v>0</v>
      </c>
      <c r="BI184" s="200">
        <f t="shared" si="48"/>
        <v>0</v>
      </c>
      <c r="BJ184" s="17" t="s">
        <v>85</v>
      </c>
      <c r="BK184" s="200">
        <f t="shared" si="49"/>
        <v>0</v>
      </c>
      <c r="BL184" s="17" t="s">
        <v>252</v>
      </c>
      <c r="BM184" s="199" t="s">
        <v>2126</v>
      </c>
    </row>
    <row r="185" spans="1:65" s="12" customFormat="1" ht="22.8" customHeight="1">
      <c r="B185" s="171"/>
      <c r="C185" s="172"/>
      <c r="D185" s="173" t="s">
        <v>76</v>
      </c>
      <c r="E185" s="185" t="s">
        <v>1842</v>
      </c>
      <c r="F185" s="185" t="s">
        <v>1843</v>
      </c>
      <c r="G185" s="172"/>
      <c r="H185" s="172"/>
      <c r="I185" s="175"/>
      <c r="J185" s="186">
        <f>BK185</f>
        <v>0</v>
      </c>
      <c r="K185" s="172"/>
      <c r="L185" s="177"/>
      <c r="M185" s="178"/>
      <c r="N185" s="179"/>
      <c r="O185" s="179"/>
      <c r="P185" s="180">
        <f>SUM(P186:P208)</f>
        <v>0</v>
      </c>
      <c r="Q185" s="179"/>
      <c r="R185" s="180">
        <f>SUM(R186:R208)</f>
        <v>0</v>
      </c>
      <c r="S185" s="179"/>
      <c r="T185" s="181">
        <f>SUM(T186:T208)</f>
        <v>0</v>
      </c>
      <c r="AR185" s="182" t="s">
        <v>87</v>
      </c>
      <c r="AT185" s="183" t="s">
        <v>76</v>
      </c>
      <c r="AU185" s="183" t="s">
        <v>85</v>
      </c>
      <c r="AY185" s="182" t="s">
        <v>157</v>
      </c>
      <c r="BK185" s="184">
        <f>SUM(BK186:BK208)</f>
        <v>0</v>
      </c>
    </row>
    <row r="186" spans="1:65" s="2" customFormat="1" ht="24.2" customHeight="1">
      <c r="A186" s="34"/>
      <c r="B186" s="35"/>
      <c r="C186" s="187" t="s">
        <v>472</v>
      </c>
      <c r="D186" s="187" t="s">
        <v>159</v>
      </c>
      <c r="E186" s="188" t="s">
        <v>2127</v>
      </c>
      <c r="F186" s="189" t="s">
        <v>2128</v>
      </c>
      <c r="G186" s="190" t="s">
        <v>162</v>
      </c>
      <c r="H186" s="191">
        <v>30</v>
      </c>
      <c r="I186" s="192"/>
      <c r="J186" s="193">
        <f t="shared" ref="J186:J208" si="50">ROUND(I186*H186,2)</f>
        <v>0</v>
      </c>
      <c r="K186" s="194"/>
      <c r="L186" s="39"/>
      <c r="M186" s="195" t="s">
        <v>1</v>
      </c>
      <c r="N186" s="196" t="s">
        <v>42</v>
      </c>
      <c r="O186" s="71"/>
      <c r="P186" s="197">
        <f t="shared" ref="P186:P208" si="51">O186*H186</f>
        <v>0</v>
      </c>
      <c r="Q186" s="197">
        <v>0</v>
      </c>
      <c r="R186" s="197">
        <f t="shared" ref="R186:R208" si="52">Q186*H186</f>
        <v>0</v>
      </c>
      <c r="S186" s="197">
        <v>0</v>
      </c>
      <c r="T186" s="198">
        <f t="shared" ref="T186:T208" si="53"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252</v>
      </c>
      <c r="AT186" s="199" t="s">
        <v>159</v>
      </c>
      <c r="AU186" s="199" t="s">
        <v>87</v>
      </c>
      <c r="AY186" s="17" t="s">
        <v>157</v>
      </c>
      <c r="BE186" s="200">
        <f t="shared" ref="BE186:BE208" si="54">IF(N186="základní",J186,0)</f>
        <v>0</v>
      </c>
      <c r="BF186" s="200">
        <f t="shared" ref="BF186:BF208" si="55">IF(N186="snížená",J186,0)</f>
        <v>0</v>
      </c>
      <c r="BG186" s="200">
        <f t="shared" ref="BG186:BG208" si="56">IF(N186="zákl. přenesená",J186,0)</f>
        <v>0</v>
      </c>
      <c r="BH186" s="200">
        <f t="shared" ref="BH186:BH208" si="57">IF(N186="sníž. přenesená",J186,0)</f>
        <v>0</v>
      </c>
      <c r="BI186" s="200">
        <f t="shared" ref="BI186:BI208" si="58">IF(N186="nulová",J186,0)</f>
        <v>0</v>
      </c>
      <c r="BJ186" s="17" t="s">
        <v>85</v>
      </c>
      <c r="BK186" s="200">
        <f t="shared" ref="BK186:BK208" si="59">ROUND(I186*H186,2)</f>
        <v>0</v>
      </c>
      <c r="BL186" s="17" t="s">
        <v>252</v>
      </c>
      <c r="BM186" s="199" t="s">
        <v>2129</v>
      </c>
    </row>
    <row r="187" spans="1:65" s="2" customFormat="1" ht="24.2" customHeight="1">
      <c r="A187" s="34"/>
      <c r="B187" s="35"/>
      <c r="C187" s="187" t="s">
        <v>480</v>
      </c>
      <c r="D187" s="187" t="s">
        <v>159</v>
      </c>
      <c r="E187" s="188" t="s">
        <v>2130</v>
      </c>
      <c r="F187" s="189" t="s">
        <v>2131</v>
      </c>
      <c r="G187" s="190" t="s">
        <v>162</v>
      </c>
      <c r="H187" s="191">
        <v>3</v>
      </c>
      <c r="I187" s="192"/>
      <c r="J187" s="193">
        <f t="shared" si="50"/>
        <v>0</v>
      </c>
      <c r="K187" s="194"/>
      <c r="L187" s="39"/>
      <c r="M187" s="195" t="s">
        <v>1</v>
      </c>
      <c r="N187" s="196" t="s">
        <v>42</v>
      </c>
      <c r="O187" s="71"/>
      <c r="P187" s="197">
        <f t="shared" si="51"/>
        <v>0</v>
      </c>
      <c r="Q187" s="197">
        <v>0</v>
      </c>
      <c r="R187" s="197">
        <f t="shared" si="52"/>
        <v>0</v>
      </c>
      <c r="S187" s="197">
        <v>0</v>
      </c>
      <c r="T187" s="198">
        <f t="shared" si="53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252</v>
      </c>
      <c r="AT187" s="199" t="s">
        <v>159</v>
      </c>
      <c r="AU187" s="199" t="s">
        <v>87</v>
      </c>
      <c r="AY187" s="17" t="s">
        <v>157</v>
      </c>
      <c r="BE187" s="200">
        <f t="shared" si="54"/>
        <v>0</v>
      </c>
      <c r="BF187" s="200">
        <f t="shared" si="55"/>
        <v>0</v>
      </c>
      <c r="BG187" s="200">
        <f t="shared" si="56"/>
        <v>0</v>
      </c>
      <c r="BH187" s="200">
        <f t="shared" si="57"/>
        <v>0</v>
      </c>
      <c r="BI187" s="200">
        <f t="shared" si="58"/>
        <v>0</v>
      </c>
      <c r="BJ187" s="17" t="s">
        <v>85</v>
      </c>
      <c r="BK187" s="200">
        <f t="shared" si="59"/>
        <v>0</v>
      </c>
      <c r="BL187" s="17" t="s">
        <v>252</v>
      </c>
      <c r="BM187" s="199" t="s">
        <v>2132</v>
      </c>
    </row>
    <row r="188" spans="1:65" s="2" customFormat="1" ht="24.2" customHeight="1">
      <c r="A188" s="34"/>
      <c r="B188" s="35"/>
      <c r="C188" s="187" t="s">
        <v>484</v>
      </c>
      <c r="D188" s="187" t="s">
        <v>159</v>
      </c>
      <c r="E188" s="188" t="s">
        <v>2133</v>
      </c>
      <c r="F188" s="189" t="s">
        <v>2134</v>
      </c>
      <c r="G188" s="190" t="s">
        <v>162</v>
      </c>
      <c r="H188" s="191">
        <v>4</v>
      </c>
      <c r="I188" s="192"/>
      <c r="J188" s="193">
        <f t="shared" si="50"/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si="51"/>
        <v>0</v>
      </c>
      <c r="Q188" s="197">
        <v>0</v>
      </c>
      <c r="R188" s="197">
        <f t="shared" si="52"/>
        <v>0</v>
      </c>
      <c r="S188" s="197">
        <v>0</v>
      </c>
      <c r="T188" s="198">
        <f t="shared" si="53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252</v>
      </c>
      <c r="AT188" s="199" t="s">
        <v>159</v>
      </c>
      <c r="AU188" s="199" t="s">
        <v>87</v>
      </c>
      <c r="AY188" s="17" t="s">
        <v>157</v>
      </c>
      <c r="BE188" s="200">
        <f t="shared" si="54"/>
        <v>0</v>
      </c>
      <c r="BF188" s="200">
        <f t="shared" si="55"/>
        <v>0</v>
      </c>
      <c r="BG188" s="200">
        <f t="shared" si="56"/>
        <v>0</v>
      </c>
      <c r="BH188" s="200">
        <f t="shared" si="57"/>
        <v>0</v>
      </c>
      <c r="BI188" s="200">
        <f t="shared" si="58"/>
        <v>0</v>
      </c>
      <c r="BJ188" s="17" t="s">
        <v>85</v>
      </c>
      <c r="BK188" s="200">
        <f t="shared" si="59"/>
        <v>0</v>
      </c>
      <c r="BL188" s="17" t="s">
        <v>252</v>
      </c>
      <c r="BM188" s="199" t="s">
        <v>2135</v>
      </c>
    </row>
    <row r="189" spans="1:65" s="2" customFormat="1" ht="24.2" customHeight="1">
      <c r="A189" s="34"/>
      <c r="B189" s="35"/>
      <c r="C189" s="187" t="s">
        <v>489</v>
      </c>
      <c r="D189" s="187" t="s">
        <v>159</v>
      </c>
      <c r="E189" s="188" t="s">
        <v>2136</v>
      </c>
      <c r="F189" s="189" t="s">
        <v>2137</v>
      </c>
      <c r="G189" s="190" t="s">
        <v>162</v>
      </c>
      <c r="H189" s="191">
        <v>2</v>
      </c>
      <c r="I189" s="192"/>
      <c r="J189" s="193">
        <f t="shared" si="5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51"/>
        <v>0</v>
      </c>
      <c r="Q189" s="197">
        <v>0</v>
      </c>
      <c r="R189" s="197">
        <f t="shared" si="52"/>
        <v>0</v>
      </c>
      <c r="S189" s="197">
        <v>0</v>
      </c>
      <c r="T189" s="198">
        <f t="shared" si="5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252</v>
      </c>
      <c r="AT189" s="199" t="s">
        <v>159</v>
      </c>
      <c r="AU189" s="199" t="s">
        <v>87</v>
      </c>
      <c r="AY189" s="17" t="s">
        <v>157</v>
      </c>
      <c r="BE189" s="200">
        <f t="shared" si="54"/>
        <v>0</v>
      </c>
      <c r="BF189" s="200">
        <f t="shared" si="55"/>
        <v>0</v>
      </c>
      <c r="BG189" s="200">
        <f t="shared" si="56"/>
        <v>0</v>
      </c>
      <c r="BH189" s="200">
        <f t="shared" si="57"/>
        <v>0</v>
      </c>
      <c r="BI189" s="200">
        <f t="shared" si="58"/>
        <v>0</v>
      </c>
      <c r="BJ189" s="17" t="s">
        <v>85</v>
      </c>
      <c r="BK189" s="200">
        <f t="shared" si="59"/>
        <v>0</v>
      </c>
      <c r="BL189" s="17" t="s">
        <v>252</v>
      </c>
      <c r="BM189" s="199" t="s">
        <v>2138</v>
      </c>
    </row>
    <row r="190" spans="1:65" s="2" customFormat="1" ht="24.2" customHeight="1">
      <c r="A190" s="34"/>
      <c r="B190" s="35"/>
      <c r="C190" s="187" t="s">
        <v>493</v>
      </c>
      <c r="D190" s="187" t="s">
        <v>159</v>
      </c>
      <c r="E190" s="188" t="s">
        <v>2139</v>
      </c>
      <c r="F190" s="189" t="s">
        <v>2140</v>
      </c>
      <c r="G190" s="190" t="s">
        <v>162</v>
      </c>
      <c r="H190" s="191">
        <v>5</v>
      </c>
      <c r="I190" s="192"/>
      <c r="J190" s="193">
        <f t="shared" si="5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51"/>
        <v>0</v>
      </c>
      <c r="Q190" s="197">
        <v>0</v>
      </c>
      <c r="R190" s="197">
        <f t="shared" si="52"/>
        <v>0</v>
      </c>
      <c r="S190" s="197">
        <v>0</v>
      </c>
      <c r="T190" s="198">
        <f t="shared" si="5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252</v>
      </c>
      <c r="AT190" s="199" t="s">
        <v>159</v>
      </c>
      <c r="AU190" s="199" t="s">
        <v>87</v>
      </c>
      <c r="AY190" s="17" t="s">
        <v>157</v>
      </c>
      <c r="BE190" s="200">
        <f t="shared" si="54"/>
        <v>0</v>
      </c>
      <c r="BF190" s="200">
        <f t="shared" si="55"/>
        <v>0</v>
      </c>
      <c r="BG190" s="200">
        <f t="shared" si="56"/>
        <v>0</v>
      </c>
      <c r="BH190" s="200">
        <f t="shared" si="57"/>
        <v>0</v>
      </c>
      <c r="BI190" s="200">
        <f t="shared" si="58"/>
        <v>0</v>
      </c>
      <c r="BJ190" s="17" t="s">
        <v>85</v>
      </c>
      <c r="BK190" s="200">
        <f t="shared" si="59"/>
        <v>0</v>
      </c>
      <c r="BL190" s="17" t="s">
        <v>252</v>
      </c>
      <c r="BM190" s="199" t="s">
        <v>2141</v>
      </c>
    </row>
    <row r="191" spans="1:65" s="2" customFormat="1" ht="24.2" customHeight="1">
      <c r="A191" s="34"/>
      <c r="B191" s="35"/>
      <c r="C191" s="187" t="s">
        <v>498</v>
      </c>
      <c r="D191" s="187" t="s">
        <v>159</v>
      </c>
      <c r="E191" s="188" t="s">
        <v>2142</v>
      </c>
      <c r="F191" s="189" t="s">
        <v>2143</v>
      </c>
      <c r="G191" s="190" t="s">
        <v>162</v>
      </c>
      <c r="H191" s="191">
        <v>12</v>
      </c>
      <c r="I191" s="192"/>
      <c r="J191" s="193">
        <f t="shared" si="5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51"/>
        <v>0</v>
      </c>
      <c r="Q191" s="197">
        <v>0</v>
      </c>
      <c r="R191" s="197">
        <f t="shared" si="52"/>
        <v>0</v>
      </c>
      <c r="S191" s="197">
        <v>0</v>
      </c>
      <c r="T191" s="198">
        <f t="shared" si="5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252</v>
      </c>
      <c r="AT191" s="199" t="s">
        <v>159</v>
      </c>
      <c r="AU191" s="199" t="s">
        <v>87</v>
      </c>
      <c r="AY191" s="17" t="s">
        <v>157</v>
      </c>
      <c r="BE191" s="200">
        <f t="shared" si="54"/>
        <v>0</v>
      </c>
      <c r="BF191" s="200">
        <f t="shared" si="55"/>
        <v>0</v>
      </c>
      <c r="BG191" s="200">
        <f t="shared" si="56"/>
        <v>0</v>
      </c>
      <c r="BH191" s="200">
        <f t="shared" si="57"/>
        <v>0</v>
      </c>
      <c r="BI191" s="200">
        <f t="shared" si="58"/>
        <v>0</v>
      </c>
      <c r="BJ191" s="17" t="s">
        <v>85</v>
      </c>
      <c r="BK191" s="200">
        <f t="shared" si="59"/>
        <v>0</v>
      </c>
      <c r="BL191" s="17" t="s">
        <v>252</v>
      </c>
      <c r="BM191" s="199" t="s">
        <v>2144</v>
      </c>
    </row>
    <row r="192" spans="1:65" s="2" customFormat="1" ht="24.2" customHeight="1">
      <c r="A192" s="34"/>
      <c r="B192" s="35"/>
      <c r="C192" s="187" t="s">
        <v>504</v>
      </c>
      <c r="D192" s="187" t="s">
        <v>159</v>
      </c>
      <c r="E192" s="188" t="s">
        <v>2145</v>
      </c>
      <c r="F192" s="189" t="s">
        <v>2146</v>
      </c>
      <c r="G192" s="190" t="s">
        <v>162</v>
      </c>
      <c r="H192" s="191">
        <v>30</v>
      </c>
      <c r="I192" s="192"/>
      <c r="J192" s="193">
        <f t="shared" si="50"/>
        <v>0</v>
      </c>
      <c r="K192" s="194"/>
      <c r="L192" s="39"/>
      <c r="M192" s="195" t="s">
        <v>1</v>
      </c>
      <c r="N192" s="196" t="s">
        <v>42</v>
      </c>
      <c r="O192" s="71"/>
      <c r="P192" s="197">
        <f t="shared" si="51"/>
        <v>0</v>
      </c>
      <c r="Q192" s="197">
        <v>0</v>
      </c>
      <c r="R192" s="197">
        <f t="shared" si="52"/>
        <v>0</v>
      </c>
      <c r="S192" s="197">
        <v>0</v>
      </c>
      <c r="T192" s="198">
        <f t="shared" si="5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252</v>
      </c>
      <c r="AT192" s="199" t="s">
        <v>159</v>
      </c>
      <c r="AU192" s="199" t="s">
        <v>87</v>
      </c>
      <c r="AY192" s="17" t="s">
        <v>157</v>
      </c>
      <c r="BE192" s="200">
        <f t="shared" si="54"/>
        <v>0</v>
      </c>
      <c r="BF192" s="200">
        <f t="shared" si="55"/>
        <v>0</v>
      </c>
      <c r="BG192" s="200">
        <f t="shared" si="56"/>
        <v>0</v>
      </c>
      <c r="BH192" s="200">
        <f t="shared" si="57"/>
        <v>0</v>
      </c>
      <c r="BI192" s="200">
        <f t="shared" si="58"/>
        <v>0</v>
      </c>
      <c r="BJ192" s="17" t="s">
        <v>85</v>
      </c>
      <c r="BK192" s="200">
        <f t="shared" si="59"/>
        <v>0</v>
      </c>
      <c r="BL192" s="17" t="s">
        <v>252</v>
      </c>
      <c r="BM192" s="199" t="s">
        <v>2147</v>
      </c>
    </row>
    <row r="193" spans="1:65" s="2" customFormat="1" ht="24.2" customHeight="1">
      <c r="A193" s="34"/>
      <c r="B193" s="35"/>
      <c r="C193" s="187" t="s">
        <v>509</v>
      </c>
      <c r="D193" s="187" t="s">
        <v>159</v>
      </c>
      <c r="E193" s="188" t="s">
        <v>2148</v>
      </c>
      <c r="F193" s="189" t="s">
        <v>2149</v>
      </c>
      <c r="G193" s="190" t="s">
        <v>162</v>
      </c>
      <c r="H193" s="191">
        <v>2</v>
      </c>
      <c r="I193" s="192"/>
      <c r="J193" s="193">
        <f t="shared" si="50"/>
        <v>0</v>
      </c>
      <c r="K193" s="194"/>
      <c r="L193" s="39"/>
      <c r="M193" s="195" t="s">
        <v>1</v>
      </c>
      <c r="N193" s="196" t="s">
        <v>42</v>
      </c>
      <c r="O193" s="71"/>
      <c r="P193" s="197">
        <f t="shared" si="51"/>
        <v>0</v>
      </c>
      <c r="Q193" s="197">
        <v>0</v>
      </c>
      <c r="R193" s="197">
        <f t="shared" si="52"/>
        <v>0</v>
      </c>
      <c r="S193" s="197">
        <v>0</v>
      </c>
      <c r="T193" s="198">
        <f t="shared" si="53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252</v>
      </c>
      <c r="AT193" s="199" t="s">
        <v>159</v>
      </c>
      <c r="AU193" s="199" t="s">
        <v>87</v>
      </c>
      <c r="AY193" s="17" t="s">
        <v>157</v>
      </c>
      <c r="BE193" s="200">
        <f t="shared" si="54"/>
        <v>0</v>
      </c>
      <c r="BF193" s="200">
        <f t="shared" si="55"/>
        <v>0</v>
      </c>
      <c r="BG193" s="200">
        <f t="shared" si="56"/>
        <v>0</v>
      </c>
      <c r="BH193" s="200">
        <f t="shared" si="57"/>
        <v>0</v>
      </c>
      <c r="BI193" s="200">
        <f t="shared" si="58"/>
        <v>0</v>
      </c>
      <c r="BJ193" s="17" t="s">
        <v>85</v>
      </c>
      <c r="BK193" s="200">
        <f t="shared" si="59"/>
        <v>0</v>
      </c>
      <c r="BL193" s="17" t="s">
        <v>252</v>
      </c>
      <c r="BM193" s="199" t="s">
        <v>2150</v>
      </c>
    </row>
    <row r="194" spans="1:65" s="2" customFormat="1" ht="33" customHeight="1">
      <c r="A194" s="34"/>
      <c r="B194" s="35"/>
      <c r="C194" s="187" t="s">
        <v>514</v>
      </c>
      <c r="D194" s="187" t="s">
        <v>159</v>
      </c>
      <c r="E194" s="188" t="s">
        <v>2151</v>
      </c>
      <c r="F194" s="189" t="s">
        <v>2152</v>
      </c>
      <c r="G194" s="190" t="s">
        <v>162</v>
      </c>
      <c r="H194" s="191">
        <v>30</v>
      </c>
      <c r="I194" s="192"/>
      <c r="J194" s="193">
        <f t="shared" si="50"/>
        <v>0</v>
      </c>
      <c r="K194" s="194"/>
      <c r="L194" s="39"/>
      <c r="M194" s="195" t="s">
        <v>1</v>
      </c>
      <c r="N194" s="196" t="s">
        <v>42</v>
      </c>
      <c r="O194" s="71"/>
      <c r="P194" s="197">
        <f t="shared" si="51"/>
        <v>0</v>
      </c>
      <c r="Q194" s="197">
        <v>0</v>
      </c>
      <c r="R194" s="197">
        <f t="shared" si="52"/>
        <v>0</v>
      </c>
      <c r="S194" s="197">
        <v>0</v>
      </c>
      <c r="T194" s="198">
        <f t="shared" si="53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252</v>
      </c>
      <c r="AT194" s="199" t="s">
        <v>159</v>
      </c>
      <c r="AU194" s="199" t="s">
        <v>87</v>
      </c>
      <c r="AY194" s="17" t="s">
        <v>157</v>
      </c>
      <c r="BE194" s="200">
        <f t="shared" si="54"/>
        <v>0</v>
      </c>
      <c r="BF194" s="200">
        <f t="shared" si="55"/>
        <v>0</v>
      </c>
      <c r="BG194" s="200">
        <f t="shared" si="56"/>
        <v>0</v>
      </c>
      <c r="BH194" s="200">
        <f t="shared" si="57"/>
        <v>0</v>
      </c>
      <c r="BI194" s="200">
        <f t="shared" si="58"/>
        <v>0</v>
      </c>
      <c r="BJ194" s="17" t="s">
        <v>85</v>
      </c>
      <c r="BK194" s="200">
        <f t="shared" si="59"/>
        <v>0</v>
      </c>
      <c r="BL194" s="17" t="s">
        <v>252</v>
      </c>
      <c r="BM194" s="199" t="s">
        <v>2153</v>
      </c>
    </row>
    <row r="195" spans="1:65" s="2" customFormat="1" ht="33" customHeight="1">
      <c r="A195" s="34"/>
      <c r="B195" s="35"/>
      <c r="C195" s="187" t="s">
        <v>518</v>
      </c>
      <c r="D195" s="187" t="s">
        <v>159</v>
      </c>
      <c r="E195" s="188" t="s">
        <v>2154</v>
      </c>
      <c r="F195" s="189" t="s">
        <v>2155</v>
      </c>
      <c r="G195" s="190" t="s">
        <v>162</v>
      </c>
      <c r="H195" s="191">
        <v>12</v>
      </c>
      <c r="I195" s="192"/>
      <c r="J195" s="193">
        <f t="shared" si="50"/>
        <v>0</v>
      </c>
      <c r="K195" s="194"/>
      <c r="L195" s="39"/>
      <c r="M195" s="195" t="s">
        <v>1</v>
      </c>
      <c r="N195" s="196" t="s">
        <v>42</v>
      </c>
      <c r="O195" s="71"/>
      <c r="P195" s="197">
        <f t="shared" si="51"/>
        <v>0</v>
      </c>
      <c r="Q195" s="197">
        <v>0</v>
      </c>
      <c r="R195" s="197">
        <f t="shared" si="52"/>
        <v>0</v>
      </c>
      <c r="S195" s="197">
        <v>0</v>
      </c>
      <c r="T195" s="198">
        <f t="shared" si="53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252</v>
      </c>
      <c r="AT195" s="199" t="s">
        <v>159</v>
      </c>
      <c r="AU195" s="199" t="s">
        <v>87</v>
      </c>
      <c r="AY195" s="17" t="s">
        <v>157</v>
      </c>
      <c r="BE195" s="200">
        <f t="shared" si="54"/>
        <v>0</v>
      </c>
      <c r="BF195" s="200">
        <f t="shared" si="55"/>
        <v>0</v>
      </c>
      <c r="BG195" s="200">
        <f t="shared" si="56"/>
        <v>0</v>
      </c>
      <c r="BH195" s="200">
        <f t="shared" si="57"/>
        <v>0</v>
      </c>
      <c r="BI195" s="200">
        <f t="shared" si="58"/>
        <v>0</v>
      </c>
      <c r="BJ195" s="17" t="s">
        <v>85</v>
      </c>
      <c r="BK195" s="200">
        <f t="shared" si="59"/>
        <v>0</v>
      </c>
      <c r="BL195" s="17" t="s">
        <v>252</v>
      </c>
      <c r="BM195" s="199" t="s">
        <v>2156</v>
      </c>
    </row>
    <row r="196" spans="1:65" s="2" customFormat="1" ht="37.799999999999997" customHeight="1">
      <c r="A196" s="34"/>
      <c r="B196" s="35"/>
      <c r="C196" s="187" t="s">
        <v>522</v>
      </c>
      <c r="D196" s="187" t="s">
        <v>159</v>
      </c>
      <c r="E196" s="188" t="s">
        <v>2157</v>
      </c>
      <c r="F196" s="189" t="s">
        <v>2158</v>
      </c>
      <c r="G196" s="190" t="s">
        <v>162</v>
      </c>
      <c r="H196" s="191">
        <v>20</v>
      </c>
      <c r="I196" s="192"/>
      <c r="J196" s="193">
        <f t="shared" si="50"/>
        <v>0</v>
      </c>
      <c r="K196" s="194"/>
      <c r="L196" s="39"/>
      <c r="M196" s="195" t="s">
        <v>1</v>
      </c>
      <c r="N196" s="196" t="s">
        <v>42</v>
      </c>
      <c r="O196" s="71"/>
      <c r="P196" s="197">
        <f t="shared" si="51"/>
        <v>0</v>
      </c>
      <c r="Q196" s="197">
        <v>0</v>
      </c>
      <c r="R196" s="197">
        <f t="shared" si="52"/>
        <v>0</v>
      </c>
      <c r="S196" s="197">
        <v>0</v>
      </c>
      <c r="T196" s="198">
        <f t="shared" si="53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252</v>
      </c>
      <c r="AT196" s="199" t="s">
        <v>159</v>
      </c>
      <c r="AU196" s="199" t="s">
        <v>87</v>
      </c>
      <c r="AY196" s="17" t="s">
        <v>157</v>
      </c>
      <c r="BE196" s="200">
        <f t="shared" si="54"/>
        <v>0</v>
      </c>
      <c r="BF196" s="200">
        <f t="shared" si="55"/>
        <v>0</v>
      </c>
      <c r="BG196" s="200">
        <f t="shared" si="56"/>
        <v>0</v>
      </c>
      <c r="BH196" s="200">
        <f t="shared" si="57"/>
        <v>0</v>
      </c>
      <c r="BI196" s="200">
        <f t="shared" si="58"/>
        <v>0</v>
      </c>
      <c r="BJ196" s="17" t="s">
        <v>85</v>
      </c>
      <c r="BK196" s="200">
        <f t="shared" si="59"/>
        <v>0</v>
      </c>
      <c r="BL196" s="17" t="s">
        <v>252</v>
      </c>
      <c r="BM196" s="199" t="s">
        <v>2159</v>
      </c>
    </row>
    <row r="197" spans="1:65" s="2" customFormat="1" ht="44.25" customHeight="1">
      <c r="A197" s="34"/>
      <c r="B197" s="35"/>
      <c r="C197" s="187" t="s">
        <v>526</v>
      </c>
      <c r="D197" s="187" t="s">
        <v>159</v>
      </c>
      <c r="E197" s="188" t="s">
        <v>2160</v>
      </c>
      <c r="F197" s="189" t="s">
        <v>2161</v>
      </c>
      <c r="G197" s="190" t="s">
        <v>162</v>
      </c>
      <c r="H197" s="191">
        <v>1</v>
      </c>
      <c r="I197" s="192"/>
      <c r="J197" s="193">
        <f t="shared" si="50"/>
        <v>0</v>
      </c>
      <c r="K197" s="194"/>
      <c r="L197" s="39"/>
      <c r="M197" s="195" t="s">
        <v>1</v>
      </c>
      <c r="N197" s="196" t="s">
        <v>42</v>
      </c>
      <c r="O197" s="71"/>
      <c r="P197" s="197">
        <f t="shared" si="51"/>
        <v>0</v>
      </c>
      <c r="Q197" s="197">
        <v>0</v>
      </c>
      <c r="R197" s="197">
        <f t="shared" si="52"/>
        <v>0</v>
      </c>
      <c r="S197" s="197">
        <v>0</v>
      </c>
      <c r="T197" s="198">
        <f t="shared" si="53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252</v>
      </c>
      <c r="AT197" s="199" t="s">
        <v>159</v>
      </c>
      <c r="AU197" s="199" t="s">
        <v>87</v>
      </c>
      <c r="AY197" s="17" t="s">
        <v>157</v>
      </c>
      <c r="BE197" s="200">
        <f t="shared" si="54"/>
        <v>0</v>
      </c>
      <c r="BF197" s="200">
        <f t="shared" si="55"/>
        <v>0</v>
      </c>
      <c r="BG197" s="200">
        <f t="shared" si="56"/>
        <v>0</v>
      </c>
      <c r="BH197" s="200">
        <f t="shared" si="57"/>
        <v>0</v>
      </c>
      <c r="BI197" s="200">
        <f t="shared" si="58"/>
        <v>0</v>
      </c>
      <c r="BJ197" s="17" t="s">
        <v>85</v>
      </c>
      <c r="BK197" s="200">
        <f t="shared" si="59"/>
        <v>0</v>
      </c>
      <c r="BL197" s="17" t="s">
        <v>252</v>
      </c>
      <c r="BM197" s="199" t="s">
        <v>2162</v>
      </c>
    </row>
    <row r="198" spans="1:65" s="2" customFormat="1" ht="37.799999999999997" customHeight="1">
      <c r="A198" s="34"/>
      <c r="B198" s="35"/>
      <c r="C198" s="187" t="s">
        <v>532</v>
      </c>
      <c r="D198" s="187" t="s">
        <v>159</v>
      </c>
      <c r="E198" s="188" t="s">
        <v>2163</v>
      </c>
      <c r="F198" s="189" t="s">
        <v>2164</v>
      </c>
      <c r="G198" s="190" t="s">
        <v>162</v>
      </c>
      <c r="H198" s="191">
        <v>20</v>
      </c>
      <c r="I198" s="192"/>
      <c r="J198" s="193">
        <f t="shared" si="50"/>
        <v>0</v>
      </c>
      <c r="K198" s="194"/>
      <c r="L198" s="39"/>
      <c r="M198" s="195" t="s">
        <v>1</v>
      </c>
      <c r="N198" s="196" t="s">
        <v>42</v>
      </c>
      <c r="O198" s="71"/>
      <c r="P198" s="197">
        <f t="shared" si="51"/>
        <v>0</v>
      </c>
      <c r="Q198" s="197">
        <v>0</v>
      </c>
      <c r="R198" s="197">
        <f t="shared" si="52"/>
        <v>0</v>
      </c>
      <c r="S198" s="197">
        <v>0</v>
      </c>
      <c r="T198" s="198">
        <f t="shared" si="53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252</v>
      </c>
      <c r="AT198" s="199" t="s">
        <v>159</v>
      </c>
      <c r="AU198" s="199" t="s">
        <v>87</v>
      </c>
      <c r="AY198" s="17" t="s">
        <v>157</v>
      </c>
      <c r="BE198" s="200">
        <f t="shared" si="54"/>
        <v>0</v>
      </c>
      <c r="BF198" s="200">
        <f t="shared" si="55"/>
        <v>0</v>
      </c>
      <c r="BG198" s="200">
        <f t="shared" si="56"/>
        <v>0</v>
      </c>
      <c r="BH198" s="200">
        <f t="shared" si="57"/>
        <v>0</v>
      </c>
      <c r="BI198" s="200">
        <f t="shared" si="58"/>
        <v>0</v>
      </c>
      <c r="BJ198" s="17" t="s">
        <v>85</v>
      </c>
      <c r="BK198" s="200">
        <f t="shared" si="59"/>
        <v>0</v>
      </c>
      <c r="BL198" s="17" t="s">
        <v>252</v>
      </c>
      <c r="BM198" s="199" t="s">
        <v>2165</v>
      </c>
    </row>
    <row r="199" spans="1:65" s="2" customFormat="1" ht="21.75" customHeight="1">
      <c r="A199" s="34"/>
      <c r="B199" s="35"/>
      <c r="C199" s="234" t="s">
        <v>537</v>
      </c>
      <c r="D199" s="234" t="s">
        <v>334</v>
      </c>
      <c r="E199" s="235" t="s">
        <v>2166</v>
      </c>
      <c r="F199" s="236" t="s">
        <v>2167</v>
      </c>
      <c r="G199" s="237" t="s">
        <v>162</v>
      </c>
      <c r="H199" s="238">
        <v>1</v>
      </c>
      <c r="I199" s="239"/>
      <c r="J199" s="240">
        <f t="shared" si="50"/>
        <v>0</v>
      </c>
      <c r="K199" s="241"/>
      <c r="L199" s="242"/>
      <c r="M199" s="243" t="s">
        <v>1</v>
      </c>
      <c r="N199" s="244" t="s">
        <v>42</v>
      </c>
      <c r="O199" s="71"/>
      <c r="P199" s="197">
        <f t="shared" si="51"/>
        <v>0</v>
      </c>
      <c r="Q199" s="197">
        <v>0</v>
      </c>
      <c r="R199" s="197">
        <f t="shared" si="52"/>
        <v>0</v>
      </c>
      <c r="S199" s="197">
        <v>0</v>
      </c>
      <c r="T199" s="198">
        <f t="shared" si="53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9" t="s">
        <v>328</v>
      </c>
      <c r="AT199" s="199" t="s">
        <v>334</v>
      </c>
      <c r="AU199" s="199" t="s">
        <v>87</v>
      </c>
      <c r="AY199" s="17" t="s">
        <v>157</v>
      </c>
      <c r="BE199" s="200">
        <f t="shared" si="54"/>
        <v>0</v>
      </c>
      <c r="BF199" s="200">
        <f t="shared" si="55"/>
        <v>0</v>
      </c>
      <c r="BG199" s="200">
        <f t="shared" si="56"/>
        <v>0</v>
      </c>
      <c r="BH199" s="200">
        <f t="shared" si="57"/>
        <v>0</v>
      </c>
      <c r="BI199" s="200">
        <f t="shared" si="58"/>
        <v>0</v>
      </c>
      <c r="BJ199" s="17" t="s">
        <v>85</v>
      </c>
      <c r="BK199" s="200">
        <f t="shared" si="59"/>
        <v>0</v>
      </c>
      <c r="BL199" s="17" t="s">
        <v>252</v>
      </c>
      <c r="BM199" s="199" t="s">
        <v>2168</v>
      </c>
    </row>
    <row r="200" spans="1:65" s="2" customFormat="1" ht="24.2" customHeight="1">
      <c r="A200" s="34"/>
      <c r="B200" s="35"/>
      <c r="C200" s="187" t="s">
        <v>559</v>
      </c>
      <c r="D200" s="187" t="s">
        <v>159</v>
      </c>
      <c r="E200" s="188" t="s">
        <v>2169</v>
      </c>
      <c r="F200" s="189" t="s">
        <v>2170</v>
      </c>
      <c r="G200" s="190" t="s">
        <v>162</v>
      </c>
      <c r="H200" s="191">
        <v>1</v>
      </c>
      <c r="I200" s="192"/>
      <c r="J200" s="193">
        <f t="shared" si="50"/>
        <v>0</v>
      </c>
      <c r="K200" s="194"/>
      <c r="L200" s="39"/>
      <c r="M200" s="195" t="s">
        <v>1</v>
      </c>
      <c r="N200" s="196" t="s">
        <v>42</v>
      </c>
      <c r="O200" s="71"/>
      <c r="P200" s="197">
        <f t="shared" si="51"/>
        <v>0</v>
      </c>
      <c r="Q200" s="197">
        <v>0</v>
      </c>
      <c r="R200" s="197">
        <f t="shared" si="52"/>
        <v>0</v>
      </c>
      <c r="S200" s="197">
        <v>0</v>
      </c>
      <c r="T200" s="198">
        <f t="shared" si="5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252</v>
      </c>
      <c r="AT200" s="199" t="s">
        <v>159</v>
      </c>
      <c r="AU200" s="199" t="s">
        <v>87</v>
      </c>
      <c r="AY200" s="17" t="s">
        <v>157</v>
      </c>
      <c r="BE200" s="200">
        <f t="shared" si="54"/>
        <v>0</v>
      </c>
      <c r="BF200" s="200">
        <f t="shared" si="55"/>
        <v>0</v>
      </c>
      <c r="BG200" s="200">
        <f t="shared" si="56"/>
        <v>0</v>
      </c>
      <c r="BH200" s="200">
        <f t="shared" si="57"/>
        <v>0</v>
      </c>
      <c r="BI200" s="200">
        <f t="shared" si="58"/>
        <v>0</v>
      </c>
      <c r="BJ200" s="17" t="s">
        <v>85</v>
      </c>
      <c r="BK200" s="200">
        <f t="shared" si="59"/>
        <v>0</v>
      </c>
      <c r="BL200" s="17" t="s">
        <v>252</v>
      </c>
      <c r="BM200" s="199" t="s">
        <v>2171</v>
      </c>
    </row>
    <row r="201" spans="1:65" s="2" customFormat="1" ht="33" customHeight="1">
      <c r="A201" s="34"/>
      <c r="B201" s="35"/>
      <c r="C201" s="234" t="s">
        <v>574</v>
      </c>
      <c r="D201" s="234" t="s">
        <v>334</v>
      </c>
      <c r="E201" s="235" t="s">
        <v>2172</v>
      </c>
      <c r="F201" s="236" t="s">
        <v>2173</v>
      </c>
      <c r="G201" s="237" t="s">
        <v>162</v>
      </c>
      <c r="H201" s="238">
        <v>6</v>
      </c>
      <c r="I201" s="239"/>
      <c r="J201" s="240">
        <f t="shared" si="50"/>
        <v>0</v>
      </c>
      <c r="K201" s="241"/>
      <c r="L201" s="242"/>
      <c r="M201" s="243" t="s">
        <v>1</v>
      </c>
      <c r="N201" s="244" t="s">
        <v>42</v>
      </c>
      <c r="O201" s="71"/>
      <c r="P201" s="197">
        <f t="shared" si="51"/>
        <v>0</v>
      </c>
      <c r="Q201" s="197">
        <v>0</v>
      </c>
      <c r="R201" s="197">
        <f t="shared" si="52"/>
        <v>0</v>
      </c>
      <c r="S201" s="197">
        <v>0</v>
      </c>
      <c r="T201" s="198">
        <f t="shared" si="5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328</v>
      </c>
      <c r="AT201" s="199" t="s">
        <v>334</v>
      </c>
      <c r="AU201" s="199" t="s">
        <v>87</v>
      </c>
      <c r="AY201" s="17" t="s">
        <v>157</v>
      </c>
      <c r="BE201" s="200">
        <f t="shared" si="54"/>
        <v>0</v>
      </c>
      <c r="BF201" s="200">
        <f t="shared" si="55"/>
        <v>0</v>
      </c>
      <c r="BG201" s="200">
        <f t="shared" si="56"/>
        <v>0</v>
      </c>
      <c r="BH201" s="200">
        <f t="shared" si="57"/>
        <v>0</v>
      </c>
      <c r="BI201" s="200">
        <f t="shared" si="58"/>
        <v>0</v>
      </c>
      <c r="BJ201" s="17" t="s">
        <v>85</v>
      </c>
      <c r="BK201" s="200">
        <f t="shared" si="59"/>
        <v>0</v>
      </c>
      <c r="BL201" s="17" t="s">
        <v>252</v>
      </c>
      <c r="BM201" s="199" t="s">
        <v>2174</v>
      </c>
    </row>
    <row r="202" spans="1:65" s="2" customFormat="1" ht="33" customHeight="1">
      <c r="A202" s="34"/>
      <c r="B202" s="35"/>
      <c r="C202" s="234" t="s">
        <v>580</v>
      </c>
      <c r="D202" s="234" t="s">
        <v>334</v>
      </c>
      <c r="E202" s="235" t="s">
        <v>2175</v>
      </c>
      <c r="F202" s="236" t="s">
        <v>2176</v>
      </c>
      <c r="G202" s="237" t="s">
        <v>162</v>
      </c>
      <c r="H202" s="238">
        <v>4</v>
      </c>
      <c r="I202" s="239"/>
      <c r="J202" s="240">
        <f t="shared" si="50"/>
        <v>0</v>
      </c>
      <c r="K202" s="241"/>
      <c r="L202" s="242"/>
      <c r="M202" s="243" t="s">
        <v>1</v>
      </c>
      <c r="N202" s="244" t="s">
        <v>42</v>
      </c>
      <c r="O202" s="71"/>
      <c r="P202" s="197">
        <f t="shared" si="51"/>
        <v>0</v>
      </c>
      <c r="Q202" s="197">
        <v>0</v>
      </c>
      <c r="R202" s="197">
        <f t="shared" si="52"/>
        <v>0</v>
      </c>
      <c r="S202" s="197">
        <v>0</v>
      </c>
      <c r="T202" s="198">
        <f t="shared" si="5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328</v>
      </c>
      <c r="AT202" s="199" t="s">
        <v>334</v>
      </c>
      <c r="AU202" s="199" t="s">
        <v>87</v>
      </c>
      <c r="AY202" s="17" t="s">
        <v>157</v>
      </c>
      <c r="BE202" s="200">
        <f t="shared" si="54"/>
        <v>0</v>
      </c>
      <c r="BF202" s="200">
        <f t="shared" si="55"/>
        <v>0</v>
      </c>
      <c r="BG202" s="200">
        <f t="shared" si="56"/>
        <v>0</v>
      </c>
      <c r="BH202" s="200">
        <f t="shared" si="57"/>
        <v>0</v>
      </c>
      <c r="BI202" s="200">
        <f t="shared" si="58"/>
        <v>0</v>
      </c>
      <c r="BJ202" s="17" t="s">
        <v>85</v>
      </c>
      <c r="BK202" s="200">
        <f t="shared" si="59"/>
        <v>0</v>
      </c>
      <c r="BL202" s="17" t="s">
        <v>252</v>
      </c>
      <c r="BM202" s="199" t="s">
        <v>2177</v>
      </c>
    </row>
    <row r="203" spans="1:65" s="2" customFormat="1" ht="33" customHeight="1">
      <c r="A203" s="34"/>
      <c r="B203" s="35"/>
      <c r="C203" s="234" t="s">
        <v>585</v>
      </c>
      <c r="D203" s="234" t="s">
        <v>334</v>
      </c>
      <c r="E203" s="235" t="s">
        <v>2178</v>
      </c>
      <c r="F203" s="236" t="s">
        <v>2179</v>
      </c>
      <c r="G203" s="237" t="s">
        <v>162</v>
      </c>
      <c r="H203" s="238">
        <v>10</v>
      </c>
      <c r="I203" s="239"/>
      <c r="J203" s="240">
        <f t="shared" si="50"/>
        <v>0</v>
      </c>
      <c r="K203" s="241"/>
      <c r="L203" s="242"/>
      <c r="M203" s="243" t="s">
        <v>1</v>
      </c>
      <c r="N203" s="244" t="s">
        <v>42</v>
      </c>
      <c r="O203" s="71"/>
      <c r="P203" s="197">
        <f t="shared" si="51"/>
        <v>0</v>
      </c>
      <c r="Q203" s="197">
        <v>0</v>
      </c>
      <c r="R203" s="197">
        <f t="shared" si="52"/>
        <v>0</v>
      </c>
      <c r="S203" s="197">
        <v>0</v>
      </c>
      <c r="T203" s="198">
        <f t="shared" si="5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328</v>
      </c>
      <c r="AT203" s="199" t="s">
        <v>334</v>
      </c>
      <c r="AU203" s="199" t="s">
        <v>87</v>
      </c>
      <c r="AY203" s="17" t="s">
        <v>157</v>
      </c>
      <c r="BE203" s="200">
        <f t="shared" si="54"/>
        <v>0</v>
      </c>
      <c r="BF203" s="200">
        <f t="shared" si="55"/>
        <v>0</v>
      </c>
      <c r="BG203" s="200">
        <f t="shared" si="56"/>
        <v>0</v>
      </c>
      <c r="BH203" s="200">
        <f t="shared" si="57"/>
        <v>0</v>
      </c>
      <c r="BI203" s="200">
        <f t="shared" si="58"/>
        <v>0</v>
      </c>
      <c r="BJ203" s="17" t="s">
        <v>85</v>
      </c>
      <c r="BK203" s="200">
        <f t="shared" si="59"/>
        <v>0</v>
      </c>
      <c r="BL203" s="17" t="s">
        <v>252</v>
      </c>
      <c r="BM203" s="199" t="s">
        <v>2180</v>
      </c>
    </row>
    <row r="204" spans="1:65" s="2" customFormat="1" ht="24.2" customHeight="1">
      <c r="A204" s="34"/>
      <c r="B204" s="35"/>
      <c r="C204" s="234" t="s">
        <v>590</v>
      </c>
      <c r="D204" s="234" t="s">
        <v>334</v>
      </c>
      <c r="E204" s="235" t="s">
        <v>2181</v>
      </c>
      <c r="F204" s="236" t="s">
        <v>2182</v>
      </c>
      <c r="G204" s="237" t="s">
        <v>162</v>
      </c>
      <c r="H204" s="238">
        <v>6</v>
      </c>
      <c r="I204" s="239"/>
      <c r="J204" s="240">
        <f t="shared" si="50"/>
        <v>0</v>
      </c>
      <c r="K204" s="241"/>
      <c r="L204" s="242"/>
      <c r="M204" s="243" t="s">
        <v>1</v>
      </c>
      <c r="N204" s="244" t="s">
        <v>42</v>
      </c>
      <c r="O204" s="71"/>
      <c r="P204" s="197">
        <f t="shared" si="51"/>
        <v>0</v>
      </c>
      <c r="Q204" s="197">
        <v>0</v>
      </c>
      <c r="R204" s="197">
        <f t="shared" si="52"/>
        <v>0</v>
      </c>
      <c r="S204" s="197">
        <v>0</v>
      </c>
      <c r="T204" s="198">
        <f t="shared" si="53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328</v>
      </c>
      <c r="AT204" s="199" t="s">
        <v>334</v>
      </c>
      <c r="AU204" s="199" t="s">
        <v>87</v>
      </c>
      <c r="AY204" s="17" t="s">
        <v>157</v>
      </c>
      <c r="BE204" s="200">
        <f t="shared" si="54"/>
        <v>0</v>
      </c>
      <c r="BF204" s="200">
        <f t="shared" si="55"/>
        <v>0</v>
      </c>
      <c r="BG204" s="200">
        <f t="shared" si="56"/>
        <v>0</v>
      </c>
      <c r="BH204" s="200">
        <f t="shared" si="57"/>
        <v>0</v>
      </c>
      <c r="BI204" s="200">
        <f t="shared" si="58"/>
        <v>0</v>
      </c>
      <c r="BJ204" s="17" t="s">
        <v>85</v>
      </c>
      <c r="BK204" s="200">
        <f t="shared" si="59"/>
        <v>0</v>
      </c>
      <c r="BL204" s="17" t="s">
        <v>252</v>
      </c>
      <c r="BM204" s="199" t="s">
        <v>2183</v>
      </c>
    </row>
    <row r="205" spans="1:65" s="2" customFormat="1" ht="24.2" customHeight="1">
      <c r="A205" s="34"/>
      <c r="B205" s="35"/>
      <c r="C205" s="234" t="s">
        <v>595</v>
      </c>
      <c r="D205" s="234" t="s">
        <v>334</v>
      </c>
      <c r="E205" s="235" t="s">
        <v>2184</v>
      </c>
      <c r="F205" s="236" t="s">
        <v>2185</v>
      </c>
      <c r="G205" s="237" t="s">
        <v>162</v>
      </c>
      <c r="H205" s="238">
        <v>4</v>
      </c>
      <c r="I205" s="239"/>
      <c r="J205" s="240">
        <f t="shared" si="50"/>
        <v>0</v>
      </c>
      <c r="K205" s="241"/>
      <c r="L205" s="242"/>
      <c r="M205" s="243" t="s">
        <v>1</v>
      </c>
      <c r="N205" s="244" t="s">
        <v>42</v>
      </c>
      <c r="O205" s="71"/>
      <c r="P205" s="197">
        <f t="shared" si="51"/>
        <v>0</v>
      </c>
      <c r="Q205" s="197">
        <v>0</v>
      </c>
      <c r="R205" s="197">
        <f t="shared" si="52"/>
        <v>0</v>
      </c>
      <c r="S205" s="197">
        <v>0</v>
      </c>
      <c r="T205" s="198">
        <f t="shared" si="53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328</v>
      </c>
      <c r="AT205" s="199" t="s">
        <v>334</v>
      </c>
      <c r="AU205" s="199" t="s">
        <v>87</v>
      </c>
      <c r="AY205" s="17" t="s">
        <v>157</v>
      </c>
      <c r="BE205" s="200">
        <f t="shared" si="54"/>
        <v>0</v>
      </c>
      <c r="BF205" s="200">
        <f t="shared" si="55"/>
        <v>0</v>
      </c>
      <c r="BG205" s="200">
        <f t="shared" si="56"/>
        <v>0</v>
      </c>
      <c r="BH205" s="200">
        <f t="shared" si="57"/>
        <v>0</v>
      </c>
      <c r="BI205" s="200">
        <f t="shared" si="58"/>
        <v>0</v>
      </c>
      <c r="BJ205" s="17" t="s">
        <v>85</v>
      </c>
      <c r="BK205" s="200">
        <f t="shared" si="59"/>
        <v>0</v>
      </c>
      <c r="BL205" s="17" t="s">
        <v>252</v>
      </c>
      <c r="BM205" s="199" t="s">
        <v>2186</v>
      </c>
    </row>
    <row r="206" spans="1:65" s="2" customFormat="1" ht="55.5" customHeight="1">
      <c r="A206" s="34"/>
      <c r="B206" s="35"/>
      <c r="C206" s="234" t="s">
        <v>600</v>
      </c>
      <c r="D206" s="234" t="s">
        <v>334</v>
      </c>
      <c r="E206" s="235" t="s">
        <v>2187</v>
      </c>
      <c r="F206" s="236" t="s">
        <v>2188</v>
      </c>
      <c r="G206" s="237" t="s">
        <v>162</v>
      </c>
      <c r="H206" s="238">
        <v>2</v>
      </c>
      <c r="I206" s="239"/>
      <c r="J206" s="240">
        <f t="shared" si="50"/>
        <v>0</v>
      </c>
      <c r="K206" s="241"/>
      <c r="L206" s="242"/>
      <c r="M206" s="243" t="s">
        <v>1</v>
      </c>
      <c r="N206" s="244" t="s">
        <v>42</v>
      </c>
      <c r="O206" s="71"/>
      <c r="P206" s="197">
        <f t="shared" si="51"/>
        <v>0</v>
      </c>
      <c r="Q206" s="197">
        <v>0</v>
      </c>
      <c r="R206" s="197">
        <f t="shared" si="52"/>
        <v>0</v>
      </c>
      <c r="S206" s="197">
        <v>0</v>
      </c>
      <c r="T206" s="198">
        <f t="shared" si="53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328</v>
      </c>
      <c r="AT206" s="199" t="s">
        <v>334</v>
      </c>
      <c r="AU206" s="199" t="s">
        <v>87</v>
      </c>
      <c r="AY206" s="17" t="s">
        <v>157</v>
      </c>
      <c r="BE206" s="200">
        <f t="shared" si="54"/>
        <v>0</v>
      </c>
      <c r="BF206" s="200">
        <f t="shared" si="55"/>
        <v>0</v>
      </c>
      <c r="BG206" s="200">
        <f t="shared" si="56"/>
        <v>0</v>
      </c>
      <c r="BH206" s="200">
        <f t="shared" si="57"/>
        <v>0</v>
      </c>
      <c r="BI206" s="200">
        <f t="shared" si="58"/>
        <v>0</v>
      </c>
      <c r="BJ206" s="17" t="s">
        <v>85</v>
      </c>
      <c r="BK206" s="200">
        <f t="shared" si="59"/>
        <v>0</v>
      </c>
      <c r="BL206" s="17" t="s">
        <v>252</v>
      </c>
      <c r="BM206" s="199" t="s">
        <v>2189</v>
      </c>
    </row>
    <row r="207" spans="1:65" s="2" customFormat="1" ht="24.2" customHeight="1">
      <c r="A207" s="34"/>
      <c r="B207" s="35"/>
      <c r="C207" s="187" t="s">
        <v>605</v>
      </c>
      <c r="D207" s="187" t="s">
        <v>159</v>
      </c>
      <c r="E207" s="188" t="s">
        <v>2190</v>
      </c>
      <c r="F207" s="189" t="s">
        <v>2191</v>
      </c>
      <c r="G207" s="190" t="s">
        <v>218</v>
      </c>
      <c r="H207" s="191">
        <v>0.11</v>
      </c>
      <c r="I207" s="192"/>
      <c r="J207" s="193">
        <f t="shared" si="50"/>
        <v>0</v>
      </c>
      <c r="K207" s="194"/>
      <c r="L207" s="39"/>
      <c r="M207" s="195" t="s">
        <v>1</v>
      </c>
      <c r="N207" s="196" t="s">
        <v>42</v>
      </c>
      <c r="O207" s="71"/>
      <c r="P207" s="197">
        <f t="shared" si="51"/>
        <v>0</v>
      </c>
      <c r="Q207" s="197">
        <v>0</v>
      </c>
      <c r="R207" s="197">
        <f t="shared" si="52"/>
        <v>0</v>
      </c>
      <c r="S207" s="197">
        <v>0</v>
      </c>
      <c r="T207" s="198">
        <f t="shared" si="53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252</v>
      </c>
      <c r="AT207" s="199" t="s">
        <v>159</v>
      </c>
      <c r="AU207" s="199" t="s">
        <v>87</v>
      </c>
      <c r="AY207" s="17" t="s">
        <v>157</v>
      </c>
      <c r="BE207" s="200">
        <f t="shared" si="54"/>
        <v>0</v>
      </c>
      <c r="BF207" s="200">
        <f t="shared" si="55"/>
        <v>0</v>
      </c>
      <c r="BG207" s="200">
        <f t="shared" si="56"/>
        <v>0</v>
      </c>
      <c r="BH207" s="200">
        <f t="shared" si="57"/>
        <v>0</v>
      </c>
      <c r="BI207" s="200">
        <f t="shared" si="58"/>
        <v>0</v>
      </c>
      <c r="BJ207" s="17" t="s">
        <v>85</v>
      </c>
      <c r="BK207" s="200">
        <f t="shared" si="59"/>
        <v>0</v>
      </c>
      <c r="BL207" s="17" t="s">
        <v>252</v>
      </c>
      <c r="BM207" s="199" t="s">
        <v>2192</v>
      </c>
    </row>
    <row r="208" spans="1:65" s="2" customFormat="1" ht="24.2" customHeight="1">
      <c r="A208" s="34"/>
      <c r="B208" s="35"/>
      <c r="C208" s="187" t="s">
        <v>610</v>
      </c>
      <c r="D208" s="187" t="s">
        <v>159</v>
      </c>
      <c r="E208" s="188" t="s">
        <v>2193</v>
      </c>
      <c r="F208" s="189" t="s">
        <v>2194</v>
      </c>
      <c r="G208" s="190" t="s">
        <v>218</v>
      </c>
      <c r="H208" s="191">
        <v>0.11</v>
      </c>
      <c r="I208" s="192"/>
      <c r="J208" s="193">
        <f t="shared" si="50"/>
        <v>0</v>
      </c>
      <c r="K208" s="194"/>
      <c r="L208" s="39"/>
      <c r="M208" s="195" t="s">
        <v>1</v>
      </c>
      <c r="N208" s="196" t="s">
        <v>42</v>
      </c>
      <c r="O208" s="71"/>
      <c r="P208" s="197">
        <f t="shared" si="51"/>
        <v>0</v>
      </c>
      <c r="Q208" s="197">
        <v>0</v>
      </c>
      <c r="R208" s="197">
        <f t="shared" si="52"/>
        <v>0</v>
      </c>
      <c r="S208" s="197">
        <v>0</v>
      </c>
      <c r="T208" s="198">
        <f t="shared" si="53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9" t="s">
        <v>252</v>
      </c>
      <c r="AT208" s="199" t="s">
        <v>159</v>
      </c>
      <c r="AU208" s="199" t="s">
        <v>87</v>
      </c>
      <c r="AY208" s="17" t="s">
        <v>157</v>
      </c>
      <c r="BE208" s="200">
        <f t="shared" si="54"/>
        <v>0</v>
      </c>
      <c r="BF208" s="200">
        <f t="shared" si="55"/>
        <v>0</v>
      </c>
      <c r="BG208" s="200">
        <f t="shared" si="56"/>
        <v>0</v>
      </c>
      <c r="BH208" s="200">
        <f t="shared" si="57"/>
        <v>0</v>
      </c>
      <c r="BI208" s="200">
        <f t="shared" si="58"/>
        <v>0</v>
      </c>
      <c r="BJ208" s="17" t="s">
        <v>85</v>
      </c>
      <c r="BK208" s="200">
        <f t="shared" si="59"/>
        <v>0</v>
      </c>
      <c r="BL208" s="17" t="s">
        <v>252</v>
      </c>
      <c r="BM208" s="199" t="s">
        <v>2195</v>
      </c>
    </row>
    <row r="209" spans="1:65" s="12" customFormat="1" ht="22.8" customHeight="1">
      <c r="B209" s="171"/>
      <c r="C209" s="172"/>
      <c r="D209" s="173" t="s">
        <v>76</v>
      </c>
      <c r="E209" s="185" t="s">
        <v>2196</v>
      </c>
      <c r="F209" s="185" t="s">
        <v>2197</v>
      </c>
      <c r="G209" s="172"/>
      <c r="H209" s="172"/>
      <c r="I209" s="175"/>
      <c r="J209" s="186">
        <f>BK209</f>
        <v>0</v>
      </c>
      <c r="K209" s="172"/>
      <c r="L209" s="177"/>
      <c r="M209" s="178"/>
      <c r="N209" s="179"/>
      <c r="O209" s="179"/>
      <c r="P209" s="180">
        <f>SUM(P210:P227)</f>
        <v>0</v>
      </c>
      <c r="Q209" s="179"/>
      <c r="R209" s="180">
        <f>SUM(R210:R227)</f>
        <v>0</v>
      </c>
      <c r="S209" s="179"/>
      <c r="T209" s="181">
        <f>SUM(T210:T227)</f>
        <v>0</v>
      </c>
      <c r="AR209" s="182" t="s">
        <v>87</v>
      </c>
      <c r="AT209" s="183" t="s">
        <v>76</v>
      </c>
      <c r="AU209" s="183" t="s">
        <v>85</v>
      </c>
      <c r="AY209" s="182" t="s">
        <v>157</v>
      </c>
      <c r="BK209" s="184">
        <f>SUM(BK210:BK227)</f>
        <v>0</v>
      </c>
    </row>
    <row r="210" spans="1:65" s="2" customFormat="1" ht="24.2" customHeight="1">
      <c r="A210" s="34"/>
      <c r="B210" s="35"/>
      <c r="C210" s="187" t="s">
        <v>615</v>
      </c>
      <c r="D210" s="187" t="s">
        <v>159</v>
      </c>
      <c r="E210" s="188" t="s">
        <v>2198</v>
      </c>
      <c r="F210" s="189" t="s">
        <v>2199</v>
      </c>
      <c r="G210" s="190" t="s">
        <v>162</v>
      </c>
      <c r="H210" s="191">
        <v>80</v>
      </c>
      <c r="I210" s="192"/>
      <c r="J210" s="193">
        <f t="shared" ref="J210:J223" si="60">ROUND(I210*H210,2)</f>
        <v>0</v>
      </c>
      <c r="K210" s="194"/>
      <c r="L210" s="39"/>
      <c r="M210" s="195" t="s">
        <v>1</v>
      </c>
      <c r="N210" s="196" t="s">
        <v>42</v>
      </c>
      <c r="O210" s="71"/>
      <c r="P210" s="197">
        <f t="shared" ref="P210:P223" si="61">O210*H210</f>
        <v>0</v>
      </c>
      <c r="Q210" s="197">
        <v>0</v>
      </c>
      <c r="R210" s="197">
        <f t="shared" ref="R210:R223" si="62">Q210*H210</f>
        <v>0</v>
      </c>
      <c r="S210" s="197">
        <v>0</v>
      </c>
      <c r="T210" s="198">
        <f t="shared" ref="T210:T223" si="63"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252</v>
      </c>
      <c r="AT210" s="199" t="s">
        <v>159</v>
      </c>
      <c r="AU210" s="199" t="s">
        <v>87</v>
      </c>
      <c r="AY210" s="17" t="s">
        <v>157</v>
      </c>
      <c r="BE210" s="200">
        <f t="shared" ref="BE210:BE223" si="64">IF(N210="základní",J210,0)</f>
        <v>0</v>
      </c>
      <c r="BF210" s="200">
        <f t="shared" ref="BF210:BF223" si="65">IF(N210="snížená",J210,0)</f>
        <v>0</v>
      </c>
      <c r="BG210" s="200">
        <f t="shared" ref="BG210:BG223" si="66">IF(N210="zákl. přenesená",J210,0)</f>
        <v>0</v>
      </c>
      <c r="BH210" s="200">
        <f t="shared" ref="BH210:BH223" si="67">IF(N210="sníž. přenesená",J210,0)</f>
        <v>0</v>
      </c>
      <c r="BI210" s="200">
        <f t="shared" ref="BI210:BI223" si="68">IF(N210="nulová",J210,0)</f>
        <v>0</v>
      </c>
      <c r="BJ210" s="17" t="s">
        <v>85</v>
      </c>
      <c r="BK210" s="200">
        <f t="shared" ref="BK210:BK223" si="69">ROUND(I210*H210,2)</f>
        <v>0</v>
      </c>
      <c r="BL210" s="17" t="s">
        <v>252</v>
      </c>
      <c r="BM210" s="199" t="s">
        <v>2200</v>
      </c>
    </row>
    <row r="211" spans="1:65" s="2" customFormat="1" ht="37.799999999999997" customHeight="1">
      <c r="A211" s="34"/>
      <c r="B211" s="35"/>
      <c r="C211" s="187" t="s">
        <v>621</v>
      </c>
      <c r="D211" s="187" t="s">
        <v>159</v>
      </c>
      <c r="E211" s="188" t="s">
        <v>2201</v>
      </c>
      <c r="F211" s="189" t="s">
        <v>2202</v>
      </c>
      <c r="G211" s="190" t="s">
        <v>162</v>
      </c>
      <c r="H211" s="191">
        <v>12</v>
      </c>
      <c r="I211" s="192"/>
      <c r="J211" s="193">
        <f t="shared" si="60"/>
        <v>0</v>
      </c>
      <c r="K211" s="194"/>
      <c r="L211" s="39"/>
      <c r="M211" s="195" t="s">
        <v>1</v>
      </c>
      <c r="N211" s="196" t="s">
        <v>42</v>
      </c>
      <c r="O211" s="71"/>
      <c r="P211" s="197">
        <f t="shared" si="61"/>
        <v>0</v>
      </c>
      <c r="Q211" s="197">
        <v>0</v>
      </c>
      <c r="R211" s="197">
        <f t="shared" si="62"/>
        <v>0</v>
      </c>
      <c r="S211" s="197">
        <v>0</v>
      </c>
      <c r="T211" s="198">
        <f t="shared" si="63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252</v>
      </c>
      <c r="AT211" s="199" t="s">
        <v>159</v>
      </c>
      <c r="AU211" s="199" t="s">
        <v>87</v>
      </c>
      <c r="AY211" s="17" t="s">
        <v>157</v>
      </c>
      <c r="BE211" s="200">
        <f t="shared" si="64"/>
        <v>0</v>
      </c>
      <c r="BF211" s="200">
        <f t="shared" si="65"/>
        <v>0</v>
      </c>
      <c r="BG211" s="200">
        <f t="shared" si="66"/>
        <v>0</v>
      </c>
      <c r="BH211" s="200">
        <f t="shared" si="67"/>
        <v>0</v>
      </c>
      <c r="BI211" s="200">
        <f t="shared" si="68"/>
        <v>0</v>
      </c>
      <c r="BJ211" s="17" t="s">
        <v>85</v>
      </c>
      <c r="BK211" s="200">
        <f t="shared" si="69"/>
        <v>0</v>
      </c>
      <c r="BL211" s="17" t="s">
        <v>252</v>
      </c>
      <c r="BM211" s="199" t="s">
        <v>2203</v>
      </c>
    </row>
    <row r="212" spans="1:65" s="2" customFormat="1" ht="21.75" customHeight="1">
      <c r="A212" s="34"/>
      <c r="B212" s="35"/>
      <c r="C212" s="187" t="s">
        <v>627</v>
      </c>
      <c r="D212" s="187" t="s">
        <v>159</v>
      </c>
      <c r="E212" s="188" t="s">
        <v>2204</v>
      </c>
      <c r="F212" s="189" t="s">
        <v>2205</v>
      </c>
      <c r="G212" s="190" t="s">
        <v>162</v>
      </c>
      <c r="H212" s="191">
        <v>80</v>
      </c>
      <c r="I212" s="192"/>
      <c r="J212" s="193">
        <f t="shared" si="60"/>
        <v>0</v>
      </c>
      <c r="K212" s="194"/>
      <c r="L212" s="39"/>
      <c r="M212" s="195" t="s">
        <v>1</v>
      </c>
      <c r="N212" s="196" t="s">
        <v>42</v>
      </c>
      <c r="O212" s="71"/>
      <c r="P212" s="197">
        <f t="shared" si="61"/>
        <v>0</v>
      </c>
      <c r="Q212" s="197">
        <v>0</v>
      </c>
      <c r="R212" s="197">
        <f t="shared" si="62"/>
        <v>0</v>
      </c>
      <c r="S212" s="197">
        <v>0</v>
      </c>
      <c r="T212" s="198">
        <f t="shared" si="63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252</v>
      </c>
      <c r="AT212" s="199" t="s">
        <v>159</v>
      </c>
      <c r="AU212" s="199" t="s">
        <v>87</v>
      </c>
      <c r="AY212" s="17" t="s">
        <v>157</v>
      </c>
      <c r="BE212" s="200">
        <f t="shared" si="64"/>
        <v>0</v>
      </c>
      <c r="BF212" s="200">
        <f t="shared" si="65"/>
        <v>0</v>
      </c>
      <c r="BG212" s="200">
        <f t="shared" si="66"/>
        <v>0</v>
      </c>
      <c r="BH212" s="200">
        <f t="shared" si="67"/>
        <v>0</v>
      </c>
      <c r="BI212" s="200">
        <f t="shared" si="68"/>
        <v>0</v>
      </c>
      <c r="BJ212" s="17" t="s">
        <v>85</v>
      </c>
      <c r="BK212" s="200">
        <f t="shared" si="69"/>
        <v>0</v>
      </c>
      <c r="BL212" s="17" t="s">
        <v>252</v>
      </c>
      <c r="BM212" s="199" t="s">
        <v>2206</v>
      </c>
    </row>
    <row r="213" spans="1:65" s="2" customFormat="1" ht="16.5" customHeight="1">
      <c r="A213" s="34"/>
      <c r="B213" s="35"/>
      <c r="C213" s="187" t="s">
        <v>631</v>
      </c>
      <c r="D213" s="187" t="s">
        <v>159</v>
      </c>
      <c r="E213" s="188" t="s">
        <v>2207</v>
      </c>
      <c r="F213" s="189" t="s">
        <v>2208</v>
      </c>
      <c r="G213" s="190" t="s">
        <v>171</v>
      </c>
      <c r="H213" s="191">
        <v>2000</v>
      </c>
      <c r="I213" s="192"/>
      <c r="J213" s="193">
        <f t="shared" si="60"/>
        <v>0</v>
      </c>
      <c r="K213" s="194"/>
      <c r="L213" s="39"/>
      <c r="M213" s="195" t="s">
        <v>1</v>
      </c>
      <c r="N213" s="196" t="s">
        <v>42</v>
      </c>
      <c r="O213" s="71"/>
      <c r="P213" s="197">
        <f t="shared" si="61"/>
        <v>0</v>
      </c>
      <c r="Q213" s="197">
        <v>0</v>
      </c>
      <c r="R213" s="197">
        <f t="shared" si="62"/>
        <v>0</v>
      </c>
      <c r="S213" s="197">
        <v>0</v>
      </c>
      <c r="T213" s="198">
        <f t="shared" si="63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252</v>
      </c>
      <c r="AT213" s="199" t="s">
        <v>159</v>
      </c>
      <c r="AU213" s="199" t="s">
        <v>87</v>
      </c>
      <c r="AY213" s="17" t="s">
        <v>157</v>
      </c>
      <c r="BE213" s="200">
        <f t="shared" si="64"/>
        <v>0</v>
      </c>
      <c r="BF213" s="200">
        <f t="shared" si="65"/>
        <v>0</v>
      </c>
      <c r="BG213" s="200">
        <f t="shared" si="66"/>
        <v>0</v>
      </c>
      <c r="BH213" s="200">
        <f t="shared" si="67"/>
        <v>0</v>
      </c>
      <c r="BI213" s="200">
        <f t="shared" si="68"/>
        <v>0</v>
      </c>
      <c r="BJ213" s="17" t="s">
        <v>85</v>
      </c>
      <c r="BK213" s="200">
        <f t="shared" si="69"/>
        <v>0</v>
      </c>
      <c r="BL213" s="17" t="s">
        <v>252</v>
      </c>
      <c r="BM213" s="199" t="s">
        <v>2209</v>
      </c>
    </row>
    <row r="214" spans="1:65" s="2" customFormat="1" ht="37.799999999999997" customHeight="1">
      <c r="A214" s="34"/>
      <c r="B214" s="35"/>
      <c r="C214" s="187" t="s">
        <v>635</v>
      </c>
      <c r="D214" s="187" t="s">
        <v>159</v>
      </c>
      <c r="E214" s="188" t="s">
        <v>2210</v>
      </c>
      <c r="F214" s="189" t="s">
        <v>2211</v>
      </c>
      <c r="G214" s="190" t="s">
        <v>487</v>
      </c>
      <c r="H214" s="191">
        <v>1866</v>
      </c>
      <c r="I214" s="192"/>
      <c r="J214" s="193">
        <f t="shared" si="60"/>
        <v>0</v>
      </c>
      <c r="K214" s="194"/>
      <c r="L214" s="39"/>
      <c r="M214" s="195" t="s">
        <v>1</v>
      </c>
      <c r="N214" s="196" t="s">
        <v>42</v>
      </c>
      <c r="O214" s="71"/>
      <c r="P214" s="197">
        <f t="shared" si="61"/>
        <v>0</v>
      </c>
      <c r="Q214" s="197">
        <v>0</v>
      </c>
      <c r="R214" s="197">
        <f t="shared" si="62"/>
        <v>0</v>
      </c>
      <c r="S214" s="197">
        <v>0</v>
      </c>
      <c r="T214" s="198">
        <f t="shared" si="6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252</v>
      </c>
      <c r="AT214" s="199" t="s">
        <v>159</v>
      </c>
      <c r="AU214" s="199" t="s">
        <v>87</v>
      </c>
      <c r="AY214" s="17" t="s">
        <v>157</v>
      </c>
      <c r="BE214" s="200">
        <f t="shared" si="64"/>
        <v>0</v>
      </c>
      <c r="BF214" s="200">
        <f t="shared" si="65"/>
        <v>0</v>
      </c>
      <c r="BG214" s="200">
        <f t="shared" si="66"/>
        <v>0</v>
      </c>
      <c r="BH214" s="200">
        <f t="shared" si="67"/>
        <v>0</v>
      </c>
      <c r="BI214" s="200">
        <f t="shared" si="68"/>
        <v>0</v>
      </c>
      <c r="BJ214" s="17" t="s">
        <v>85</v>
      </c>
      <c r="BK214" s="200">
        <f t="shared" si="69"/>
        <v>0</v>
      </c>
      <c r="BL214" s="17" t="s">
        <v>252</v>
      </c>
      <c r="BM214" s="199" t="s">
        <v>2212</v>
      </c>
    </row>
    <row r="215" spans="1:65" s="2" customFormat="1" ht="44.25" customHeight="1">
      <c r="A215" s="34"/>
      <c r="B215" s="35"/>
      <c r="C215" s="187" t="s">
        <v>643</v>
      </c>
      <c r="D215" s="187" t="s">
        <v>159</v>
      </c>
      <c r="E215" s="188" t="s">
        <v>2213</v>
      </c>
      <c r="F215" s="189" t="s">
        <v>2214</v>
      </c>
      <c r="G215" s="190" t="s">
        <v>171</v>
      </c>
      <c r="H215" s="191">
        <v>280</v>
      </c>
      <c r="I215" s="192"/>
      <c r="J215" s="193">
        <f t="shared" si="60"/>
        <v>0</v>
      </c>
      <c r="K215" s="194"/>
      <c r="L215" s="39"/>
      <c r="M215" s="195" t="s">
        <v>1</v>
      </c>
      <c r="N215" s="196" t="s">
        <v>42</v>
      </c>
      <c r="O215" s="71"/>
      <c r="P215" s="197">
        <f t="shared" si="61"/>
        <v>0</v>
      </c>
      <c r="Q215" s="197">
        <v>0</v>
      </c>
      <c r="R215" s="197">
        <f t="shared" si="62"/>
        <v>0</v>
      </c>
      <c r="S215" s="197">
        <v>0</v>
      </c>
      <c r="T215" s="198">
        <f t="shared" si="6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252</v>
      </c>
      <c r="AT215" s="199" t="s">
        <v>159</v>
      </c>
      <c r="AU215" s="199" t="s">
        <v>87</v>
      </c>
      <c r="AY215" s="17" t="s">
        <v>157</v>
      </c>
      <c r="BE215" s="200">
        <f t="shared" si="64"/>
        <v>0</v>
      </c>
      <c r="BF215" s="200">
        <f t="shared" si="65"/>
        <v>0</v>
      </c>
      <c r="BG215" s="200">
        <f t="shared" si="66"/>
        <v>0</v>
      </c>
      <c r="BH215" s="200">
        <f t="shared" si="67"/>
        <v>0</v>
      </c>
      <c r="BI215" s="200">
        <f t="shared" si="68"/>
        <v>0</v>
      </c>
      <c r="BJ215" s="17" t="s">
        <v>85</v>
      </c>
      <c r="BK215" s="200">
        <f t="shared" si="69"/>
        <v>0</v>
      </c>
      <c r="BL215" s="17" t="s">
        <v>252</v>
      </c>
      <c r="BM215" s="199" t="s">
        <v>2215</v>
      </c>
    </row>
    <row r="216" spans="1:65" s="2" customFormat="1" ht="24.2" customHeight="1">
      <c r="A216" s="34"/>
      <c r="B216" s="35"/>
      <c r="C216" s="187" t="s">
        <v>649</v>
      </c>
      <c r="D216" s="187" t="s">
        <v>159</v>
      </c>
      <c r="E216" s="188" t="s">
        <v>2216</v>
      </c>
      <c r="F216" s="189" t="s">
        <v>2217</v>
      </c>
      <c r="G216" s="190" t="s">
        <v>162</v>
      </c>
      <c r="H216" s="191">
        <v>500</v>
      </c>
      <c r="I216" s="192"/>
      <c r="J216" s="193">
        <f t="shared" si="60"/>
        <v>0</v>
      </c>
      <c r="K216" s="194"/>
      <c r="L216" s="39"/>
      <c r="M216" s="195" t="s">
        <v>1</v>
      </c>
      <c r="N216" s="196" t="s">
        <v>42</v>
      </c>
      <c r="O216" s="71"/>
      <c r="P216" s="197">
        <f t="shared" si="61"/>
        <v>0</v>
      </c>
      <c r="Q216" s="197">
        <v>0</v>
      </c>
      <c r="R216" s="197">
        <f t="shared" si="62"/>
        <v>0</v>
      </c>
      <c r="S216" s="197">
        <v>0</v>
      </c>
      <c r="T216" s="198">
        <f t="shared" si="6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252</v>
      </c>
      <c r="AT216" s="199" t="s">
        <v>159</v>
      </c>
      <c r="AU216" s="199" t="s">
        <v>87</v>
      </c>
      <c r="AY216" s="17" t="s">
        <v>157</v>
      </c>
      <c r="BE216" s="200">
        <f t="shared" si="64"/>
        <v>0</v>
      </c>
      <c r="BF216" s="200">
        <f t="shared" si="65"/>
        <v>0</v>
      </c>
      <c r="BG216" s="200">
        <f t="shared" si="66"/>
        <v>0</v>
      </c>
      <c r="BH216" s="200">
        <f t="shared" si="67"/>
        <v>0</v>
      </c>
      <c r="BI216" s="200">
        <f t="shared" si="68"/>
        <v>0</v>
      </c>
      <c r="BJ216" s="17" t="s">
        <v>85</v>
      </c>
      <c r="BK216" s="200">
        <f t="shared" si="69"/>
        <v>0</v>
      </c>
      <c r="BL216" s="17" t="s">
        <v>252</v>
      </c>
      <c r="BM216" s="199" t="s">
        <v>2218</v>
      </c>
    </row>
    <row r="217" spans="1:65" s="2" customFormat="1" ht="33" customHeight="1">
      <c r="A217" s="34"/>
      <c r="B217" s="35"/>
      <c r="C217" s="187" t="s">
        <v>654</v>
      </c>
      <c r="D217" s="187" t="s">
        <v>159</v>
      </c>
      <c r="E217" s="188" t="s">
        <v>2219</v>
      </c>
      <c r="F217" s="189" t="s">
        <v>2220</v>
      </c>
      <c r="G217" s="190" t="s">
        <v>487</v>
      </c>
      <c r="H217" s="191">
        <v>640</v>
      </c>
      <c r="I217" s="192"/>
      <c r="J217" s="193">
        <f t="shared" si="60"/>
        <v>0</v>
      </c>
      <c r="K217" s="194"/>
      <c r="L217" s="39"/>
      <c r="M217" s="195" t="s">
        <v>1</v>
      </c>
      <c r="N217" s="196" t="s">
        <v>42</v>
      </c>
      <c r="O217" s="71"/>
      <c r="P217" s="197">
        <f t="shared" si="61"/>
        <v>0</v>
      </c>
      <c r="Q217" s="197">
        <v>0</v>
      </c>
      <c r="R217" s="197">
        <f t="shared" si="62"/>
        <v>0</v>
      </c>
      <c r="S217" s="197">
        <v>0</v>
      </c>
      <c r="T217" s="198">
        <f t="shared" si="6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252</v>
      </c>
      <c r="AT217" s="199" t="s">
        <v>159</v>
      </c>
      <c r="AU217" s="199" t="s">
        <v>87</v>
      </c>
      <c r="AY217" s="17" t="s">
        <v>157</v>
      </c>
      <c r="BE217" s="200">
        <f t="shared" si="64"/>
        <v>0</v>
      </c>
      <c r="BF217" s="200">
        <f t="shared" si="65"/>
        <v>0</v>
      </c>
      <c r="BG217" s="200">
        <f t="shared" si="66"/>
        <v>0</v>
      </c>
      <c r="BH217" s="200">
        <f t="shared" si="67"/>
        <v>0</v>
      </c>
      <c r="BI217" s="200">
        <f t="shared" si="68"/>
        <v>0</v>
      </c>
      <c r="BJ217" s="17" t="s">
        <v>85</v>
      </c>
      <c r="BK217" s="200">
        <f t="shared" si="69"/>
        <v>0</v>
      </c>
      <c r="BL217" s="17" t="s">
        <v>252</v>
      </c>
      <c r="BM217" s="199" t="s">
        <v>2221</v>
      </c>
    </row>
    <row r="218" spans="1:65" s="2" customFormat="1" ht="24.2" customHeight="1">
      <c r="A218" s="34"/>
      <c r="B218" s="35"/>
      <c r="C218" s="187" t="s">
        <v>659</v>
      </c>
      <c r="D218" s="187" t="s">
        <v>159</v>
      </c>
      <c r="E218" s="188" t="s">
        <v>2222</v>
      </c>
      <c r="F218" s="189" t="s">
        <v>2223</v>
      </c>
      <c r="G218" s="190" t="s">
        <v>487</v>
      </c>
      <c r="H218" s="191">
        <v>130</v>
      </c>
      <c r="I218" s="192"/>
      <c r="J218" s="193">
        <f t="shared" si="60"/>
        <v>0</v>
      </c>
      <c r="K218" s="194"/>
      <c r="L218" s="39"/>
      <c r="M218" s="195" t="s">
        <v>1</v>
      </c>
      <c r="N218" s="196" t="s">
        <v>42</v>
      </c>
      <c r="O218" s="71"/>
      <c r="P218" s="197">
        <f t="shared" si="61"/>
        <v>0</v>
      </c>
      <c r="Q218" s="197">
        <v>0</v>
      </c>
      <c r="R218" s="197">
        <f t="shared" si="62"/>
        <v>0</v>
      </c>
      <c r="S218" s="197">
        <v>0</v>
      </c>
      <c r="T218" s="198">
        <f t="shared" si="6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252</v>
      </c>
      <c r="AT218" s="199" t="s">
        <v>159</v>
      </c>
      <c r="AU218" s="199" t="s">
        <v>87</v>
      </c>
      <c r="AY218" s="17" t="s">
        <v>157</v>
      </c>
      <c r="BE218" s="200">
        <f t="shared" si="64"/>
        <v>0</v>
      </c>
      <c r="BF218" s="200">
        <f t="shared" si="65"/>
        <v>0</v>
      </c>
      <c r="BG218" s="200">
        <f t="shared" si="66"/>
        <v>0</v>
      </c>
      <c r="BH218" s="200">
        <f t="shared" si="67"/>
        <v>0</v>
      </c>
      <c r="BI218" s="200">
        <f t="shared" si="68"/>
        <v>0</v>
      </c>
      <c r="BJ218" s="17" t="s">
        <v>85</v>
      </c>
      <c r="BK218" s="200">
        <f t="shared" si="69"/>
        <v>0</v>
      </c>
      <c r="BL218" s="17" t="s">
        <v>252</v>
      </c>
      <c r="BM218" s="199" t="s">
        <v>2224</v>
      </c>
    </row>
    <row r="219" spans="1:65" s="2" customFormat="1" ht="24.2" customHeight="1">
      <c r="A219" s="34"/>
      <c r="B219" s="35"/>
      <c r="C219" s="187" t="s">
        <v>663</v>
      </c>
      <c r="D219" s="187" t="s">
        <v>159</v>
      </c>
      <c r="E219" s="188" t="s">
        <v>2225</v>
      </c>
      <c r="F219" s="189" t="s">
        <v>2226</v>
      </c>
      <c r="G219" s="190" t="s">
        <v>162</v>
      </c>
      <c r="H219" s="191">
        <v>1</v>
      </c>
      <c r="I219" s="192"/>
      <c r="J219" s="193">
        <f t="shared" si="60"/>
        <v>0</v>
      </c>
      <c r="K219" s="194"/>
      <c r="L219" s="39"/>
      <c r="M219" s="195" t="s">
        <v>1</v>
      </c>
      <c r="N219" s="196" t="s">
        <v>42</v>
      </c>
      <c r="O219" s="71"/>
      <c r="P219" s="197">
        <f t="shared" si="61"/>
        <v>0</v>
      </c>
      <c r="Q219" s="197">
        <v>0</v>
      </c>
      <c r="R219" s="197">
        <f t="shared" si="62"/>
        <v>0</v>
      </c>
      <c r="S219" s="197">
        <v>0</v>
      </c>
      <c r="T219" s="198">
        <f t="shared" si="63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9" t="s">
        <v>252</v>
      </c>
      <c r="AT219" s="199" t="s">
        <v>159</v>
      </c>
      <c r="AU219" s="199" t="s">
        <v>87</v>
      </c>
      <c r="AY219" s="17" t="s">
        <v>157</v>
      </c>
      <c r="BE219" s="200">
        <f t="shared" si="64"/>
        <v>0</v>
      </c>
      <c r="BF219" s="200">
        <f t="shared" si="65"/>
        <v>0</v>
      </c>
      <c r="BG219" s="200">
        <f t="shared" si="66"/>
        <v>0</v>
      </c>
      <c r="BH219" s="200">
        <f t="shared" si="67"/>
        <v>0</v>
      </c>
      <c r="BI219" s="200">
        <f t="shared" si="68"/>
        <v>0</v>
      </c>
      <c r="BJ219" s="17" t="s">
        <v>85</v>
      </c>
      <c r="BK219" s="200">
        <f t="shared" si="69"/>
        <v>0</v>
      </c>
      <c r="BL219" s="17" t="s">
        <v>252</v>
      </c>
      <c r="BM219" s="199" t="s">
        <v>2227</v>
      </c>
    </row>
    <row r="220" spans="1:65" s="2" customFormat="1" ht="24.2" customHeight="1">
      <c r="A220" s="34"/>
      <c r="B220" s="35"/>
      <c r="C220" s="187" t="s">
        <v>667</v>
      </c>
      <c r="D220" s="187" t="s">
        <v>159</v>
      </c>
      <c r="E220" s="188" t="s">
        <v>2228</v>
      </c>
      <c r="F220" s="189" t="s">
        <v>2229</v>
      </c>
      <c r="G220" s="190" t="s">
        <v>162</v>
      </c>
      <c r="H220" s="191">
        <v>2</v>
      </c>
      <c r="I220" s="192"/>
      <c r="J220" s="193">
        <f t="shared" si="60"/>
        <v>0</v>
      </c>
      <c r="K220" s="194"/>
      <c r="L220" s="39"/>
      <c r="M220" s="195" t="s">
        <v>1</v>
      </c>
      <c r="N220" s="196" t="s">
        <v>42</v>
      </c>
      <c r="O220" s="71"/>
      <c r="P220" s="197">
        <f t="shared" si="61"/>
        <v>0</v>
      </c>
      <c r="Q220" s="197">
        <v>0</v>
      </c>
      <c r="R220" s="197">
        <f t="shared" si="62"/>
        <v>0</v>
      </c>
      <c r="S220" s="197">
        <v>0</v>
      </c>
      <c r="T220" s="198">
        <f t="shared" si="63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9" t="s">
        <v>252</v>
      </c>
      <c r="AT220" s="199" t="s">
        <v>159</v>
      </c>
      <c r="AU220" s="199" t="s">
        <v>87</v>
      </c>
      <c r="AY220" s="17" t="s">
        <v>157</v>
      </c>
      <c r="BE220" s="200">
        <f t="shared" si="64"/>
        <v>0</v>
      </c>
      <c r="BF220" s="200">
        <f t="shared" si="65"/>
        <v>0</v>
      </c>
      <c r="BG220" s="200">
        <f t="shared" si="66"/>
        <v>0</v>
      </c>
      <c r="BH220" s="200">
        <f t="shared" si="67"/>
        <v>0</v>
      </c>
      <c r="BI220" s="200">
        <f t="shared" si="68"/>
        <v>0</v>
      </c>
      <c r="BJ220" s="17" t="s">
        <v>85</v>
      </c>
      <c r="BK220" s="200">
        <f t="shared" si="69"/>
        <v>0</v>
      </c>
      <c r="BL220" s="17" t="s">
        <v>252</v>
      </c>
      <c r="BM220" s="199" t="s">
        <v>2230</v>
      </c>
    </row>
    <row r="221" spans="1:65" s="2" customFormat="1" ht="49.05" customHeight="1">
      <c r="A221" s="34"/>
      <c r="B221" s="35"/>
      <c r="C221" s="187" t="s">
        <v>672</v>
      </c>
      <c r="D221" s="187" t="s">
        <v>159</v>
      </c>
      <c r="E221" s="188" t="s">
        <v>2231</v>
      </c>
      <c r="F221" s="189" t="s">
        <v>2232</v>
      </c>
      <c r="G221" s="190" t="s">
        <v>162</v>
      </c>
      <c r="H221" s="191">
        <v>1</v>
      </c>
      <c r="I221" s="192"/>
      <c r="J221" s="193">
        <f t="shared" si="60"/>
        <v>0</v>
      </c>
      <c r="K221" s="194"/>
      <c r="L221" s="39"/>
      <c r="M221" s="195" t="s">
        <v>1</v>
      </c>
      <c r="N221" s="196" t="s">
        <v>42</v>
      </c>
      <c r="O221" s="71"/>
      <c r="P221" s="197">
        <f t="shared" si="61"/>
        <v>0</v>
      </c>
      <c r="Q221" s="197">
        <v>0</v>
      </c>
      <c r="R221" s="197">
        <f t="shared" si="62"/>
        <v>0</v>
      </c>
      <c r="S221" s="197">
        <v>0</v>
      </c>
      <c r="T221" s="198">
        <f t="shared" si="63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252</v>
      </c>
      <c r="AT221" s="199" t="s">
        <v>159</v>
      </c>
      <c r="AU221" s="199" t="s">
        <v>87</v>
      </c>
      <c r="AY221" s="17" t="s">
        <v>157</v>
      </c>
      <c r="BE221" s="200">
        <f t="shared" si="64"/>
        <v>0</v>
      </c>
      <c r="BF221" s="200">
        <f t="shared" si="65"/>
        <v>0</v>
      </c>
      <c r="BG221" s="200">
        <f t="shared" si="66"/>
        <v>0</v>
      </c>
      <c r="BH221" s="200">
        <f t="shared" si="67"/>
        <v>0</v>
      </c>
      <c r="BI221" s="200">
        <f t="shared" si="68"/>
        <v>0</v>
      </c>
      <c r="BJ221" s="17" t="s">
        <v>85</v>
      </c>
      <c r="BK221" s="200">
        <f t="shared" si="69"/>
        <v>0</v>
      </c>
      <c r="BL221" s="17" t="s">
        <v>252</v>
      </c>
      <c r="BM221" s="199" t="s">
        <v>2233</v>
      </c>
    </row>
    <row r="222" spans="1:65" s="2" customFormat="1" ht="49.05" customHeight="1">
      <c r="A222" s="34"/>
      <c r="B222" s="35"/>
      <c r="C222" s="187" t="s">
        <v>676</v>
      </c>
      <c r="D222" s="187" t="s">
        <v>159</v>
      </c>
      <c r="E222" s="188" t="s">
        <v>2234</v>
      </c>
      <c r="F222" s="189" t="s">
        <v>2235</v>
      </c>
      <c r="G222" s="190" t="s">
        <v>162</v>
      </c>
      <c r="H222" s="191">
        <v>1</v>
      </c>
      <c r="I222" s="192"/>
      <c r="J222" s="193">
        <f t="shared" si="60"/>
        <v>0</v>
      </c>
      <c r="K222" s="194"/>
      <c r="L222" s="39"/>
      <c r="M222" s="195" t="s">
        <v>1</v>
      </c>
      <c r="N222" s="196" t="s">
        <v>42</v>
      </c>
      <c r="O222" s="71"/>
      <c r="P222" s="197">
        <f t="shared" si="61"/>
        <v>0</v>
      </c>
      <c r="Q222" s="197">
        <v>0</v>
      </c>
      <c r="R222" s="197">
        <f t="shared" si="62"/>
        <v>0</v>
      </c>
      <c r="S222" s="197">
        <v>0</v>
      </c>
      <c r="T222" s="198">
        <f t="shared" si="63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252</v>
      </c>
      <c r="AT222" s="199" t="s">
        <v>159</v>
      </c>
      <c r="AU222" s="199" t="s">
        <v>87</v>
      </c>
      <c r="AY222" s="17" t="s">
        <v>157</v>
      </c>
      <c r="BE222" s="200">
        <f t="shared" si="64"/>
        <v>0</v>
      </c>
      <c r="BF222" s="200">
        <f t="shared" si="65"/>
        <v>0</v>
      </c>
      <c r="BG222" s="200">
        <f t="shared" si="66"/>
        <v>0</v>
      </c>
      <c r="BH222" s="200">
        <f t="shared" si="67"/>
        <v>0</v>
      </c>
      <c r="BI222" s="200">
        <f t="shared" si="68"/>
        <v>0</v>
      </c>
      <c r="BJ222" s="17" t="s">
        <v>85</v>
      </c>
      <c r="BK222" s="200">
        <f t="shared" si="69"/>
        <v>0</v>
      </c>
      <c r="BL222" s="17" t="s">
        <v>252</v>
      </c>
      <c r="BM222" s="199" t="s">
        <v>2236</v>
      </c>
    </row>
    <row r="223" spans="1:65" s="2" customFormat="1" ht="24.2" customHeight="1">
      <c r="A223" s="34"/>
      <c r="B223" s="35"/>
      <c r="C223" s="187" t="s">
        <v>681</v>
      </c>
      <c r="D223" s="187" t="s">
        <v>159</v>
      </c>
      <c r="E223" s="188" t="s">
        <v>2237</v>
      </c>
      <c r="F223" s="189" t="s">
        <v>2238</v>
      </c>
      <c r="G223" s="190" t="s">
        <v>162</v>
      </c>
      <c r="H223" s="191">
        <v>4</v>
      </c>
      <c r="I223" s="192"/>
      <c r="J223" s="193">
        <f t="shared" si="60"/>
        <v>0</v>
      </c>
      <c r="K223" s="194"/>
      <c r="L223" s="39"/>
      <c r="M223" s="195" t="s">
        <v>1</v>
      </c>
      <c r="N223" s="196" t="s">
        <v>42</v>
      </c>
      <c r="O223" s="71"/>
      <c r="P223" s="197">
        <f t="shared" si="61"/>
        <v>0</v>
      </c>
      <c r="Q223" s="197">
        <v>0</v>
      </c>
      <c r="R223" s="197">
        <f t="shared" si="62"/>
        <v>0</v>
      </c>
      <c r="S223" s="197">
        <v>0</v>
      </c>
      <c r="T223" s="198">
        <f t="shared" si="63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9" t="s">
        <v>252</v>
      </c>
      <c r="AT223" s="199" t="s">
        <v>159</v>
      </c>
      <c r="AU223" s="199" t="s">
        <v>87</v>
      </c>
      <c r="AY223" s="17" t="s">
        <v>157</v>
      </c>
      <c r="BE223" s="200">
        <f t="shared" si="64"/>
        <v>0</v>
      </c>
      <c r="BF223" s="200">
        <f t="shared" si="65"/>
        <v>0</v>
      </c>
      <c r="BG223" s="200">
        <f t="shared" si="66"/>
        <v>0</v>
      </c>
      <c r="BH223" s="200">
        <f t="shared" si="67"/>
        <v>0</v>
      </c>
      <c r="BI223" s="200">
        <f t="shared" si="68"/>
        <v>0</v>
      </c>
      <c r="BJ223" s="17" t="s">
        <v>85</v>
      </c>
      <c r="BK223" s="200">
        <f t="shared" si="69"/>
        <v>0</v>
      </c>
      <c r="BL223" s="17" t="s">
        <v>252</v>
      </c>
      <c r="BM223" s="199" t="s">
        <v>2239</v>
      </c>
    </row>
    <row r="224" spans="1:65" s="13" customFormat="1" ht="10.15">
      <c r="B224" s="201"/>
      <c r="C224" s="202"/>
      <c r="D224" s="203" t="s">
        <v>173</v>
      </c>
      <c r="E224" s="204" t="s">
        <v>1</v>
      </c>
      <c r="F224" s="205" t="s">
        <v>2240</v>
      </c>
      <c r="G224" s="202"/>
      <c r="H224" s="206">
        <v>4</v>
      </c>
      <c r="I224" s="207"/>
      <c r="J224" s="202"/>
      <c r="K224" s="202"/>
      <c r="L224" s="208"/>
      <c r="M224" s="209"/>
      <c r="N224" s="210"/>
      <c r="O224" s="210"/>
      <c r="P224" s="210"/>
      <c r="Q224" s="210"/>
      <c r="R224" s="210"/>
      <c r="S224" s="210"/>
      <c r="T224" s="211"/>
      <c r="AT224" s="212" t="s">
        <v>173</v>
      </c>
      <c r="AU224" s="212" t="s">
        <v>87</v>
      </c>
      <c r="AV224" s="13" t="s">
        <v>87</v>
      </c>
      <c r="AW224" s="13" t="s">
        <v>34</v>
      </c>
      <c r="AX224" s="13" t="s">
        <v>77</v>
      </c>
      <c r="AY224" s="212" t="s">
        <v>157</v>
      </c>
    </row>
    <row r="225" spans="1:65" s="14" customFormat="1" ht="10.15">
      <c r="B225" s="213"/>
      <c r="C225" s="214"/>
      <c r="D225" s="203" t="s">
        <v>173</v>
      </c>
      <c r="E225" s="215" t="s">
        <v>1</v>
      </c>
      <c r="F225" s="216" t="s">
        <v>178</v>
      </c>
      <c r="G225" s="214"/>
      <c r="H225" s="217">
        <v>4</v>
      </c>
      <c r="I225" s="218"/>
      <c r="J225" s="214"/>
      <c r="K225" s="214"/>
      <c r="L225" s="219"/>
      <c r="M225" s="220"/>
      <c r="N225" s="221"/>
      <c r="O225" s="221"/>
      <c r="P225" s="221"/>
      <c r="Q225" s="221"/>
      <c r="R225" s="221"/>
      <c r="S225" s="221"/>
      <c r="T225" s="222"/>
      <c r="AT225" s="223" t="s">
        <v>173</v>
      </c>
      <c r="AU225" s="223" t="s">
        <v>87</v>
      </c>
      <c r="AV225" s="14" t="s">
        <v>163</v>
      </c>
      <c r="AW225" s="14" t="s">
        <v>34</v>
      </c>
      <c r="AX225" s="14" t="s">
        <v>85</v>
      </c>
      <c r="AY225" s="223" t="s">
        <v>157</v>
      </c>
    </row>
    <row r="226" spans="1:65" s="2" customFormat="1" ht="24.2" customHeight="1">
      <c r="A226" s="34"/>
      <c r="B226" s="35"/>
      <c r="C226" s="187" t="s">
        <v>686</v>
      </c>
      <c r="D226" s="187" t="s">
        <v>159</v>
      </c>
      <c r="E226" s="188" t="s">
        <v>2241</v>
      </c>
      <c r="F226" s="189" t="s">
        <v>2242</v>
      </c>
      <c r="G226" s="190" t="s">
        <v>218</v>
      </c>
      <c r="H226" s="191">
        <v>3.177</v>
      </c>
      <c r="I226" s="192"/>
      <c r="J226" s="193">
        <f>ROUND(I226*H226,2)</f>
        <v>0</v>
      </c>
      <c r="K226" s="194"/>
      <c r="L226" s="39"/>
      <c r="M226" s="195" t="s">
        <v>1</v>
      </c>
      <c r="N226" s="196" t="s">
        <v>42</v>
      </c>
      <c r="O226" s="71"/>
      <c r="P226" s="197">
        <f>O226*H226</f>
        <v>0</v>
      </c>
      <c r="Q226" s="197">
        <v>0</v>
      </c>
      <c r="R226" s="197">
        <f>Q226*H226</f>
        <v>0</v>
      </c>
      <c r="S226" s="197">
        <v>0</v>
      </c>
      <c r="T226" s="19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252</v>
      </c>
      <c r="AT226" s="199" t="s">
        <v>159</v>
      </c>
      <c r="AU226" s="199" t="s">
        <v>87</v>
      </c>
      <c r="AY226" s="17" t="s">
        <v>157</v>
      </c>
      <c r="BE226" s="200">
        <f>IF(N226="základní",J226,0)</f>
        <v>0</v>
      </c>
      <c r="BF226" s="200">
        <f>IF(N226="snížená",J226,0)</f>
        <v>0</v>
      </c>
      <c r="BG226" s="200">
        <f>IF(N226="zákl. přenesená",J226,0)</f>
        <v>0</v>
      </c>
      <c r="BH226" s="200">
        <f>IF(N226="sníž. přenesená",J226,0)</f>
        <v>0</v>
      </c>
      <c r="BI226" s="200">
        <f>IF(N226="nulová",J226,0)</f>
        <v>0</v>
      </c>
      <c r="BJ226" s="17" t="s">
        <v>85</v>
      </c>
      <c r="BK226" s="200">
        <f>ROUND(I226*H226,2)</f>
        <v>0</v>
      </c>
      <c r="BL226" s="17" t="s">
        <v>252</v>
      </c>
      <c r="BM226" s="199" t="s">
        <v>2243</v>
      </c>
    </row>
    <row r="227" spans="1:65" s="2" customFormat="1" ht="24.2" customHeight="1">
      <c r="A227" s="34"/>
      <c r="B227" s="35"/>
      <c r="C227" s="187" t="s">
        <v>692</v>
      </c>
      <c r="D227" s="187" t="s">
        <v>159</v>
      </c>
      <c r="E227" s="188" t="s">
        <v>2244</v>
      </c>
      <c r="F227" s="189" t="s">
        <v>2245</v>
      </c>
      <c r="G227" s="190" t="s">
        <v>218</v>
      </c>
      <c r="H227" s="191">
        <v>3.177</v>
      </c>
      <c r="I227" s="192"/>
      <c r="J227" s="193">
        <f>ROUND(I227*H227,2)</f>
        <v>0</v>
      </c>
      <c r="K227" s="194"/>
      <c r="L227" s="39"/>
      <c r="M227" s="248" t="s">
        <v>1</v>
      </c>
      <c r="N227" s="249" t="s">
        <v>42</v>
      </c>
      <c r="O227" s="250"/>
      <c r="P227" s="251">
        <f>O227*H227</f>
        <v>0</v>
      </c>
      <c r="Q227" s="251">
        <v>0</v>
      </c>
      <c r="R227" s="251">
        <f>Q227*H227</f>
        <v>0</v>
      </c>
      <c r="S227" s="251">
        <v>0</v>
      </c>
      <c r="T227" s="25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252</v>
      </c>
      <c r="AT227" s="199" t="s">
        <v>159</v>
      </c>
      <c r="AU227" s="199" t="s">
        <v>87</v>
      </c>
      <c r="AY227" s="17" t="s">
        <v>157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7" t="s">
        <v>85</v>
      </c>
      <c r="BK227" s="200">
        <f>ROUND(I227*H227,2)</f>
        <v>0</v>
      </c>
      <c r="BL227" s="17" t="s">
        <v>252</v>
      </c>
      <c r="BM227" s="199" t="s">
        <v>2246</v>
      </c>
    </row>
    <row r="228" spans="1:65" s="2" customFormat="1" ht="6.95" customHeight="1">
      <c r="A228" s="34"/>
      <c r="B228" s="54"/>
      <c r="C228" s="55"/>
      <c r="D228" s="55"/>
      <c r="E228" s="55"/>
      <c r="F228" s="55"/>
      <c r="G228" s="55"/>
      <c r="H228" s="55"/>
      <c r="I228" s="55"/>
      <c r="J228" s="55"/>
      <c r="K228" s="55"/>
      <c r="L228" s="39"/>
      <c r="M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</row>
  </sheetData>
  <sheetProtection algorithmName="SHA-512" hashValue="6KdveR4uMaRqmpXvi/4t0iovWP09eOPJUQKt6o9NvdusvKci/anQK3IxbgkFr0q1/rU0qWqNl1CwIcvmDSHBkA==" saltValue="g/bL2C98i6jAzYoEYicEc2jslSljnnA/LMikNMHCWDJvB09b71KjMoivndBI9RB3kCW7PHFiM0XTeaHgMBLp/g==" spinCount="100000" sheet="1" objects="1" scenarios="1" formatColumns="0" formatRows="0" autoFilter="0"/>
  <autoFilter ref="C122:K227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93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99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učeben_REV2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2247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1885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2248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ROUND(J116,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ROUND((SUM(BE116:BE192)),  2)</f>
        <v>0</v>
      </c>
      <c r="G33" s="34"/>
      <c r="H33" s="34"/>
      <c r="I33" s="124">
        <v>0.21</v>
      </c>
      <c r="J33" s="123">
        <f>ROUND(((SUM(BE116:BE192))*I33),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ROUND((SUM(BF116:BF192)),  2)</f>
        <v>0</v>
      </c>
      <c r="G34" s="34"/>
      <c r="H34" s="34"/>
      <c r="I34" s="124">
        <v>0.12</v>
      </c>
      <c r="J34" s="123">
        <f>ROUND(((SUM(BF116:BF192))*I34),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ROUND((SUM(BG116:BG192)),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ROUND((SUM(BH116:BH192)),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ROUND((SUM(BI116:BI192)),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učeben_REV2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D1.4.g - Slaboproudé elektronické komunikace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>ZŠ Tuklaty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Zdeněk Zbirovský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J116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2" customFormat="1" ht="21.85" customHeight="1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51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31" s="2" customFormat="1" ht="6.95" customHeight="1">
      <c r="A98" s="3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1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102" spans="1:31" s="2" customFormat="1" ht="6.95" customHeight="1">
      <c r="A102" s="34"/>
      <c r="B102" s="56"/>
      <c r="C102" s="57"/>
      <c r="D102" s="57"/>
      <c r="E102" s="57"/>
      <c r="F102" s="57"/>
      <c r="G102" s="57"/>
      <c r="H102" s="57"/>
      <c r="I102" s="57"/>
      <c r="J102" s="57"/>
      <c r="K102" s="57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" customFormat="1" ht="24.95" customHeight="1">
      <c r="A103" s="34"/>
      <c r="B103" s="35"/>
      <c r="C103" s="23" t="s">
        <v>142</v>
      </c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12" customHeight="1">
      <c r="A105" s="34"/>
      <c r="B105" s="35"/>
      <c r="C105" s="29" t="s">
        <v>16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16.5" customHeight="1">
      <c r="A106" s="34"/>
      <c r="B106" s="35"/>
      <c r="C106" s="36"/>
      <c r="D106" s="36"/>
      <c r="E106" s="305" t="str">
        <f>E7</f>
        <v>Základní škola Tuklaty – Přístavba tělocvičny a učeben_REV2</v>
      </c>
      <c r="F106" s="306"/>
      <c r="G106" s="306"/>
      <c r="H106" s="30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107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57" t="str">
        <f>E9</f>
        <v>D1.4.g - Slaboproudé elektronické komunikace</v>
      </c>
      <c r="F108" s="307"/>
      <c r="G108" s="307"/>
      <c r="H108" s="307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6.95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21</v>
      </c>
      <c r="D110" s="36"/>
      <c r="E110" s="36"/>
      <c r="F110" s="27" t="str">
        <f>F12</f>
        <v>ZŠ Tuklaty</v>
      </c>
      <c r="G110" s="36"/>
      <c r="H110" s="36"/>
      <c r="I110" s="29" t="s">
        <v>23</v>
      </c>
      <c r="J110" s="66" t="str">
        <f>IF(J12="","",J12)</f>
        <v>23. 2. 2024</v>
      </c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5.2" customHeight="1">
      <c r="A112" s="34"/>
      <c r="B112" s="35"/>
      <c r="C112" s="29" t="s">
        <v>25</v>
      </c>
      <c r="D112" s="36"/>
      <c r="E112" s="36"/>
      <c r="F112" s="27" t="str">
        <f>E15</f>
        <v>Obec Tuklaty</v>
      </c>
      <c r="G112" s="36"/>
      <c r="H112" s="36"/>
      <c r="I112" s="29" t="s">
        <v>31</v>
      </c>
      <c r="J112" s="32" t="str">
        <f>E21</f>
        <v>INGARA s.r.o.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5.2" customHeight="1">
      <c r="A113" s="34"/>
      <c r="B113" s="35"/>
      <c r="C113" s="29" t="s">
        <v>29</v>
      </c>
      <c r="D113" s="36"/>
      <c r="E113" s="36"/>
      <c r="F113" s="27" t="str">
        <f>IF(E18="","",E18)</f>
        <v>Vyplň údaj</v>
      </c>
      <c r="G113" s="36"/>
      <c r="H113" s="36"/>
      <c r="I113" s="29" t="s">
        <v>35</v>
      </c>
      <c r="J113" s="32" t="str">
        <f>E24</f>
        <v>Ing. Zdeněk Zbirovský</v>
      </c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0.35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11" customFormat="1" ht="29.25" customHeight="1">
      <c r="A115" s="159"/>
      <c r="B115" s="160"/>
      <c r="C115" s="161" t="s">
        <v>143</v>
      </c>
      <c r="D115" s="162" t="s">
        <v>62</v>
      </c>
      <c r="E115" s="162" t="s">
        <v>58</v>
      </c>
      <c r="F115" s="162" t="s">
        <v>59</v>
      </c>
      <c r="G115" s="162" t="s">
        <v>144</v>
      </c>
      <c r="H115" s="162" t="s">
        <v>145</v>
      </c>
      <c r="I115" s="162" t="s">
        <v>146</v>
      </c>
      <c r="J115" s="163" t="s">
        <v>112</v>
      </c>
      <c r="K115" s="164" t="s">
        <v>147</v>
      </c>
      <c r="L115" s="165"/>
      <c r="M115" s="75" t="s">
        <v>1</v>
      </c>
      <c r="N115" s="76" t="s">
        <v>41</v>
      </c>
      <c r="O115" s="76" t="s">
        <v>148</v>
      </c>
      <c r="P115" s="76" t="s">
        <v>149</v>
      </c>
      <c r="Q115" s="76" t="s">
        <v>150</v>
      </c>
      <c r="R115" s="76" t="s">
        <v>151</v>
      </c>
      <c r="S115" s="76" t="s">
        <v>152</v>
      </c>
      <c r="T115" s="77" t="s">
        <v>153</v>
      </c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</row>
    <row r="116" spans="1:65" s="2" customFormat="1" ht="22.8" customHeight="1">
      <c r="A116" s="34"/>
      <c r="B116" s="35"/>
      <c r="C116" s="82" t="s">
        <v>154</v>
      </c>
      <c r="D116" s="36"/>
      <c r="E116" s="36"/>
      <c r="F116" s="36"/>
      <c r="G116" s="36"/>
      <c r="H116" s="36"/>
      <c r="I116" s="36"/>
      <c r="J116" s="166">
        <f>BK116</f>
        <v>0</v>
      </c>
      <c r="K116" s="36"/>
      <c r="L116" s="39"/>
      <c r="M116" s="78"/>
      <c r="N116" s="167"/>
      <c r="O116" s="79"/>
      <c r="P116" s="168">
        <f>SUM(P117:P192)</f>
        <v>0</v>
      </c>
      <c r="Q116" s="79"/>
      <c r="R116" s="168">
        <f>SUM(R117:R192)</f>
        <v>0</v>
      </c>
      <c r="S116" s="79"/>
      <c r="T116" s="169">
        <f>SUM(T117:T192)</f>
        <v>0</v>
      </c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T116" s="17" t="s">
        <v>76</v>
      </c>
      <c r="AU116" s="17" t="s">
        <v>114</v>
      </c>
      <c r="BK116" s="170">
        <f>SUM(BK117:BK192)</f>
        <v>0</v>
      </c>
    </row>
    <row r="117" spans="1:65" s="2" customFormat="1" ht="16.5" customHeight="1">
      <c r="A117" s="34"/>
      <c r="B117" s="35"/>
      <c r="C117" s="187" t="s">
        <v>85</v>
      </c>
      <c r="D117" s="187" t="s">
        <v>159</v>
      </c>
      <c r="E117" s="188" t="s">
        <v>2249</v>
      </c>
      <c r="F117" s="189" t="s">
        <v>2250</v>
      </c>
      <c r="G117" s="190" t="s">
        <v>1895</v>
      </c>
      <c r="H117" s="191">
        <v>1</v>
      </c>
      <c r="I117" s="192"/>
      <c r="J117" s="193">
        <f t="shared" ref="J117:J148" si="0">ROUND(I117*H117,2)</f>
        <v>0</v>
      </c>
      <c r="K117" s="194"/>
      <c r="L117" s="39"/>
      <c r="M117" s="195" t="s">
        <v>1</v>
      </c>
      <c r="N117" s="196" t="s">
        <v>42</v>
      </c>
      <c r="O117" s="71"/>
      <c r="P117" s="197">
        <f t="shared" ref="P117:P148" si="1">O117*H117</f>
        <v>0</v>
      </c>
      <c r="Q117" s="197">
        <v>0</v>
      </c>
      <c r="R117" s="197">
        <f t="shared" ref="R117:R148" si="2">Q117*H117</f>
        <v>0</v>
      </c>
      <c r="S117" s="197">
        <v>0</v>
      </c>
      <c r="T117" s="198">
        <f t="shared" ref="T117:T148" si="3">S117*H117</f>
        <v>0</v>
      </c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R117" s="199" t="s">
        <v>163</v>
      </c>
      <c r="AT117" s="199" t="s">
        <v>159</v>
      </c>
      <c r="AU117" s="199" t="s">
        <v>77</v>
      </c>
      <c r="AY117" s="17" t="s">
        <v>157</v>
      </c>
      <c r="BE117" s="200">
        <f t="shared" ref="BE117:BE148" si="4">IF(N117="základní",J117,0)</f>
        <v>0</v>
      </c>
      <c r="BF117" s="200">
        <f t="shared" ref="BF117:BF148" si="5">IF(N117="snížená",J117,0)</f>
        <v>0</v>
      </c>
      <c r="BG117" s="200">
        <f t="shared" ref="BG117:BG148" si="6">IF(N117="zákl. přenesená",J117,0)</f>
        <v>0</v>
      </c>
      <c r="BH117" s="200">
        <f t="shared" ref="BH117:BH148" si="7">IF(N117="sníž. přenesená",J117,0)</f>
        <v>0</v>
      </c>
      <c r="BI117" s="200">
        <f t="shared" ref="BI117:BI148" si="8">IF(N117="nulová",J117,0)</f>
        <v>0</v>
      </c>
      <c r="BJ117" s="17" t="s">
        <v>85</v>
      </c>
      <c r="BK117" s="200">
        <f t="shared" ref="BK117:BK148" si="9">ROUND(I117*H117,2)</f>
        <v>0</v>
      </c>
      <c r="BL117" s="17" t="s">
        <v>163</v>
      </c>
      <c r="BM117" s="199" t="s">
        <v>2251</v>
      </c>
    </row>
    <row r="118" spans="1:65" s="2" customFormat="1" ht="16.5" customHeight="1">
      <c r="A118" s="34"/>
      <c r="B118" s="35"/>
      <c r="C118" s="187" t="s">
        <v>87</v>
      </c>
      <c r="D118" s="187" t="s">
        <v>159</v>
      </c>
      <c r="E118" s="188" t="s">
        <v>87</v>
      </c>
      <c r="F118" s="189" t="s">
        <v>2252</v>
      </c>
      <c r="G118" s="190" t="s">
        <v>487</v>
      </c>
      <c r="H118" s="191">
        <v>15</v>
      </c>
      <c r="I118" s="192"/>
      <c r="J118" s="193">
        <f t="shared" si="0"/>
        <v>0</v>
      </c>
      <c r="K118" s="194"/>
      <c r="L118" s="39"/>
      <c r="M118" s="195" t="s">
        <v>1</v>
      </c>
      <c r="N118" s="196" t="s">
        <v>42</v>
      </c>
      <c r="O118" s="71"/>
      <c r="P118" s="197">
        <f t="shared" si="1"/>
        <v>0</v>
      </c>
      <c r="Q118" s="197">
        <v>0</v>
      </c>
      <c r="R118" s="197">
        <f t="shared" si="2"/>
        <v>0</v>
      </c>
      <c r="S118" s="197">
        <v>0</v>
      </c>
      <c r="T118" s="198">
        <f t="shared" si="3"/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R118" s="199" t="s">
        <v>163</v>
      </c>
      <c r="AT118" s="199" t="s">
        <v>159</v>
      </c>
      <c r="AU118" s="199" t="s">
        <v>77</v>
      </c>
      <c r="AY118" s="17" t="s">
        <v>157</v>
      </c>
      <c r="BE118" s="200">
        <f t="shared" si="4"/>
        <v>0</v>
      </c>
      <c r="BF118" s="200">
        <f t="shared" si="5"/>
        <v>0</v>
      </c>
      <c r="BG118" s="200">
        <f t="shared" si="6"/>
        <v>0</v>
      </c>
      <c r="BH118" s="200">
        <f t="shared" si="7"/>
        <v>0</v>
      </c>
      <c r="BI118" s="200">
        <f t="shared" si="8"/>
        <v>0</v>
      </c>
      <c r="BJ118" s="17" t="s">
        <v>85</v>
      </c>
      <c r="BK118" s="200">
        <f t="shared" si="9"/>
        <v>0</v>
      </c>
      <c r="BL118" s="17" t="s">
        <v>163</v>
      </c>
      <c r="BM118" s="199" t="s">
        <v>2253</v>
      </c>
    </row>
    <row r="119" spans="1:65" s="2" customFormat="1" ht="16.5" customHeight="1">
      <c r="A119" s="34"/>
      <c r="B119" s="35"/>
      <c r="C119" s="187" t="s">
        <v>168</v>
      </c>
      <c r="D119" s="187" t="s">
        <v>159</v>
      </c>
      <c r="E119" s="188" t="s">
        <v>252</v>
      </c>
      <c r="F119" s="189" t="s">
        <v>2254</v>
      </c>
      <c r="G119" s="190" t="s">
        <v>487</v>
      </c>
      <c r="H119" s="191">
        <v>10</v>
      </c>
      <c r="I119" s="192"/>
      <c r="J119" s="193">
        <f t="shared" si="0"/>
        <v>0</v>
      </c>
      <c r="K119" s="194"/>
      <c r="L119" s="39"/>
      <c r="M119" s="195" t="s">
        <v>1</v>
      </c>
      <c r="N119" s="196" t="s">
        <v>42</v>
      </c>
      <c r="O119" s="71"/>
      <c r="P119" s="197">
        <f t="shared" si="1"/>
        <v>0</v>
      </c>
      <c r="Q119" s="197">
        <v>0</v>
      </c>
      <c r="R119" s="197">
        <f t="shared" si="2"/>
        <v>0</v>
      </c>
      <c r="S119" s="197">
        <v>0</v>
      </c>
      <c r="T119" s="198">
        <f t="shared" si="3"/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R119" s="199" t="s">
        <v>163</v>
      </c>
      <c r="AT119" s="199" t="s">
        <v>159</v>
      </c>
      <c r="AU119" s="199" t="s">
        <v>77</v>
      </c>
      <c r="AY119" s="17" t="s">
        <v>157</v>
      </c>
      <c r="BE119" s="200">
        <f t="shared" si="4"/>
        <v>0</v>
      </c>
      <c r="BF119" s="200">
        <f t="shared" si="5"/>
        <v>0</v>
      </c>
      <c r="BG119" s="200">
        <f t="shared" si="6"/>
        <v>0</v>
      </c>
      <c r="BH119" s="200">
        <f t="shared" si="7"/>
        <v>0</v>
      </c>
      <c r="BI119" s="200">
        <f t="shared" si="8"/>
        <v>0</v>
      </c>
      <c r="BJ119" s="17" t="s">
        <v>85</v>
      </c>
      <c r="BK119" s="200">
        <f t="shared" si="9"/>
        <v>0</v>
      </c>
      <c r="BL119" s="17" t="s">
        <v>163</v>
      </c>
      <c r="BM119" s="199" t="s">
        <v>2255</v>
      </c>
    </row>
    <row r="120" spans="1:65" s="2" customFormat="1" ht="16.5" customHeight="1">
      <c r="A120" s="34"/>
      <c r="B120" s="35"/>
      <c r="C120" s="187" t="s">
        <v>163</v>
      </c>
      <c r="D120" s="187" t="s">
        <v>159</v>
      </c>
      <c r="E120" s="188" t="s">
        <v>163</v>
      </c>
      <c r="F120" s="189" t="s">
        <v>2256</v>
      </c>
      <c r="G120" s="190" t="s">
        <v>1895</v>
      </c>
      <c r="H120" s="191">
        <v>3</v>
      </c>
      <c r="I120" s="192"/>
      <c r="J120" s="193">
        <f t="shared" si="0"/>
        <v>0</v>
      </c>
      <c r="K120" s="194"/>
      <c r="L120" s="39"/>
      <c r="M120" s="195" t="s">
        <v>1</v>
      </c>
      <c r="N120" s="196" t="s">
        <v>42</v>
      </c>
      <c r="O120" s="71"/>
      <c r="P120" s="197">
        <f t="shared" si="1"/>
        <v>0</v>
      </c>
      <c r="Q120" s="197">
        <v>0</v>
      </c>
      <c r="R120" s="197">
        <f t="shared" si="2"/>
        <v>0</v>
      </c>
      <c r="S120" s="197">
        <v>0</v>
      </c>
      <c r="T120" s="198">
        <f t="shared" si="3"/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9" t="s">
        <v>163</v>
      </c>
      <c r="AT120" s="199" t="s">
        <v>159</v>
      </c>
      <c r="AU120" s="199" t="s">
        <v>77</v>
      </c>
      <c r="AY120" s="17" t="s">
        <v>157</v>
      </c>
      <c r="BE120" s="200">
        <f t="shared" si="4"/>
        <v>0</v>
      </c>
      <c r="BF120" s="200">
        <f t="shared" si="5"/>
        <v>0</v>
      </c>
      <c r="BG120" s="200">
        <f t="shared" si="6"/>
        <v>0</v>
      </c>
      <c r="BH120" s="200">
        <f t="shared" si="7"/>
        <v>0</v>
      </c>
      <c r="BI120" s="200">
        <f t="shared" si="8"/>
        <v>0</v>
      </c>
      <c r="BJ120" s="17" t="s">
        <v>85</v>
      </c>
      <c r="BK120" s="200">
        <f t="shared" si="9"/>
        <v>0</v>
      </c>
      <c r="BL120" s="17" t="s">
        <v>163</v>
      </c>
      <c r="BM120" s="199" t="s">
        <v>2257</v>
      </c>
    </row>
    <row r="121" spans="1:65" s="2" customFormat="1" ht="24.2" customHeight="1">
      <c r="A121" s="34"/>
      <c r="B121" s="35"/>
      <c r="C121" s="187" t="s">
        <v>189</v>
      </c>
      <c r="D121" s="187" t="s">
        <v>159</v>
      </c>
      <c r="E121" s="188" t="s">
        <v>2258</v>
      </c>
      <c r="F121" s="189" t="s">
        <v>2259</v>
      </c>
      <c r="G121" s="190" t="s">
        <v>1895</v>
      </c>
      <c r="H121" s="191">
        <v>3</v>
      </c>
      <c r="I121" s="192"/>
      <c r="J121" s="193">
        <f t="shared" si="0"/>
        <v>0</v>
      </c>
      <c r="K121" s="194"/>
      <c r="L121" s="39"/>
      <c r="M121" s="195" t="s">
        <v>1</v>
      </c>
      <c r="N121" s="196" t="s">
        <v>42</v>
      </c>
      <c r="O121" s="71"/>
      <c r="P121" s="197">
        <f t="shared" si="1"/>
        <v>0</v>
      </c>
      <c r="Q121" s="197">
        <v>0</v>
      </c>
      <c r="R121" s="197">
        <f t="shared" si="2"/>
        <v>0</v>
      </c>
      <c r="S121" s="197">
        <v>0</v>
      </c>
      <c r="T121" s="198">
        <f t="shared" si="3"/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9" t="s">
        <v>163</v>
      </c>
      <c r="AT121" s="199" t="s">
        <v>159</v>
      </c>
      <c r="AU121" s="199" t="s">
        <v>77</v>
      </c>
      <c r="AY121" s="17" t="s">
        <v>157</v>
      </c>
      <c r="BE121" s="200">
        <f t="shared" si="4"/>
        <v>0</v>
      </c>
      <c r="BF121" s="200">
        <f t="shared" si="5"/>
        <v>0</v>
      </c>
      <c r="BG121" s="200">
        <f t="shared" si="6"/>
        <v>0</v>
      </c>
      <c r="BH121" s="200">
        <f t="shared" si="7"/>
        <v>0</v>
      </c>
      <c r="BI121" s="200">
        <f t="shared" si="8"/>
        <v>0</v>
      </c>
      <c r="BJ121" s="17" t="s">
        <v>85</v>
      </c>
      <c r="BK121" s="200">
        <f t="shared" si="9"/>
        <v>0</v>
      </c>
      <c r="BL121" s="17" t="s">
        <v>163</v>
      </c>
      <c r="BM121" s="199" t="s">
        <v>2260</v>
      </c>
    </row>
    <row r="122" spans="1:65" s="2" customFormat="1" ht="21.75" customHeight="1">
      <c r="A122" s="34"/>
      <c r="B122" s="35"/>
      <c r="C122" s="187" t="s">
        <v>196</v>
      </c>
      <c r="D122" s="187" t="s">
        <v>159</v>
      </c>
      <c r="E122" s="188" t="s">
        <v>196</v>
      </c>
      <c r="F122" s="189" t="s">
        <v>2261</v>
      </c>
      <c r="G122" s="190" t="s">
        <v>1895</v>
      </c>
      <c r="H122" s="191">
        <v>2</v>
      </c>
      <c r="I122" s="192"/>
      <c r="J122" s="193">
        <f t="shared" si="0"/>
        <v>0</v>
      </c>
      <c r="K122" s="194"/>
      <c r="L122" s="39"/>
      <c r="M122" s="195" t="s">
        <v>1</v>
      </c>
      <c r="N122" s="196" t="s">
        <v>42</v>
      </c>
      <c r="O122" s="71"/>
      <c r="P122" s="197">
        <f t="shared" si="1"/>
        <v>0</v>
      </c>
      <c r="Q122" s="197">
        <v>0</v>
      </c>
      <c r="R122" s="197">
        <f t="shared" si="2"/>
        <v>0</v>
      </c>
      <c r="S122" s="197">
        <v>0</v>
      </c>
      <c r="T122" s="198">
        <f t="shared" si="3"/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9" t="s">
        <v>163</v>
      </c>
      <c r="AT122" s="199" t="s">
        <v>159</v>
      </c>
      <c r="AU122" s="199" t="s">
        <v>77</v>
      </c>
      <c r="AY122" s="17" t="s">
        <v>157</v>
      </c>
      <c r="BE122" s="200">
        <f t="shared" si="4"/>
        <v>0</v>
      </c>
      <c r="BF122" s="200">
        <f t="shared" si="5"/>
        <v>0</v>
      </c>
      <c r="BG122" s="200">
        <f t="shared" si="6"/>
        <v>0</v>
      </c>
      <c r="BH122" s="200">
        <f t="shared" si="7"/>
        <v>0</v>
      </c>
      <c r="BI122" s="200">
        <f t="shared" si="8"/>
        <v>0</v>
      </c>
      <c r="BJ122" s="17" t="s">
        <v>85</v>
      </c>
      <c r="BK122" s="200">
        <f t="shared" si="9"/>
        <v>0</v>
      </c>
      <c r="BL122" s="17" t="s">
        <v>163</v>
      </c>
      <c r="BM122" s="199" t="s">
        <v>2262</v>
      </c>
    </row>
    <row r="123" spans="1:65" s="2" customFormat="1" ht="16.5" customHeight="1">
      <c r="A123" s="34"/>
      <c r="B123" s="35"/>
      <c r="C123" s="187" t="s">
        <v>203</v>
      </c>
      <c r="D123" s="187" t="s">
        <v>159</v>
      </c>
      <c r="E123" s="188" t="s">
        <v>203</v>
      </c>
      <c r="F123" s="189" t="s">
        <v>2263</v>
      </c>
      <c r="G123" s="190" t="s">
        <v>1895</v>
      </c>
      <c r="H123" s="191">
        <v>7</v>
      </c>
      <c r="I123" s="192"/>
      <c r="J123" s="193">
        <f t="shared" si="0"/>
        <v>0</v>
      </c>
      <c r="K123" s="194"/>
      <c r="L123" s="39"/>
      <c r="M123" s="195" t="s">
        <v>1</v>
      </c>
      <c r="N123" s="196" t="s">
        <v>42</v>
      </c>
      <c r="O123" s="71"/>
      <c r="P123" s="197">
        <f t="shared" si="1"/>
        <v>0</v>
      </c>
      <c r="Q123" s="197">
        <v>0</v>
      </c>
      <c r="R123" s="197">
        <f t="shared" si="2"/>
        <v>0</v>
      </c>
      <c r="S123" s="197">
        <v>0</v>
      </c>
      <c r="T123" s="198">
        <f t="shared" si="3"/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9" t="s">
        <v>163</v>
      </c>
      <c r="AT123" s="199" t="s">
        <v>159</v>
      </c>
      <c r="AU123" s="199" t="s">
        <v>77</v>
      </c>
      <c r="AY123" s="17" t="s">
        <v>157</v>
      </c>
      <c r="BE123" s="200">
        <f t="shared" si="4"/>
        <v>0</v>
      </c>
      <c r="BF123" s="200">
        <f t="shared" si="5"/>
        <v>0</v>
      </c>
      <c r="BG123" s="200">
        <f t="shared" si="6"/>
        <v>0</v>
      </c>
      <c r="BH123" s="200">
        <f t="shared" si="7"/>
        <v>0</v>
      </c>
      <c r="BI123" s="200">
        <f t="shared" si="8"/>
        <v>0</v>
      </c>
      <c r="BJ123" s="17" t="s">
        <v>85</v>
      </c>
      <c r="BK123" s="200">
        <f t="shared" si="9"/>
        <v>0</v>
      </c>
      <c r="BL123" s="17" t="s">
        <v>163</v>
      </c>
      <c r="BM123" s="199" t="s">
        <v>2264</v>
      </c>
    </row>
    <row r="124" spans="1:65" s="2" customFormat="1" ht="16.5" customHeight="1">
      <c r="A124" s="34"/>
      <c r="B124" s="35"/>
      <c r="C124" s="187" t="s">
        <v>207</v>
      </c>
      <c r="D124" s="187" t="s">
        <v>159</v>
      </c>
      <c r="E124" s="188" t="s">
        <v>207</v>
      </c>
      <c r="F124" s="189" t="s">
        <v>2265</v>
      </c>
      <c r="G124" s="190" t="s">
        <v>1895</v>
      </c>
      <c r="H124" s="191">
        <v>5</v>
      </c>
      <c r="I124" s="192"/>
      <c r="J124" s="193">
        <f t="shared" si="0"/>
        <v>0</v>
      </c>
      <c r="K124" s="194"/>
      <c r="L124" s="39"/>
      <c r="M124" s="195" t="s">
        <v>1</v>
      </c>
      <c r="N124" s="196" t="s">
        <v>42</v>
      </c>
      <c r="O124" s="71"/>
      <c r="P124" s="197">
        <f t="shared" si="1"/>
        <v>0</v>
      </c>
      <c r="Q124" s="197">
        <v>0</v>
      </c>
      <c r="R124" s="197">
        <f t="shared" si="2"/>
        <v>0</v>
      </c>
      <c r="S124" s="197">
        <v>0</v>
      </c>
      <c r="T124" s="198">
        <f t="shared" si="3"/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163</v>
      </c>
      <c r="AT124" s="199" t="s">
        <v>159</v>
      </c>
      <c r="AU124" s="199" t="s">
        <v>77</v>
      </c>
      <c r="AY124" s="17" t="s">
        <v>157</v>
      </c>
      <c r="BE124" s="200">
        <f t="shared" si="4"/>
        <v>0</v>
      </c>
      <c r="BF124" s="200">
        <f t="shared" si="5"/>
        <v>0</v>
      </c>
      <c r="BG124" s="200">
        <f t="shared" si="6"/>
        <v>0</v>
      </c>
      <c r="BH124" s="200">
        <f t="shared" si="7"/>
        <v>0</v>
      </c>
      <c r="BI124" s="200">
        <f t="shared" si="8"/>
        <v>0</v>
      </c>
      <c r="BJ124" s="17" t="s">
        <v>85</v>
      </c>
      <c r="BK124" s="200">
        <f t="shared" si="9"/>
        <v>0</v>
      </c>
      <c r="BL124" s="17" t="s">
        <v>163</v>
      </c>
      <c r="BM124" s="199" t="s">
        <v>2266</v>
      </c>
    </row>
    <row r="125" spans="1:65" s="2" customFormat="1" ht="16.5" customHeight="1">
      <c r="A125" s="34"/>
      <c r="B125" s="35"/>
      <c r="C125" s="187" t="s">
        <v>211</v>
      </c>
      <c r="D125" s="187" t="s">
        <v>159</v>
      </c>
      <c r="E125" s="188" t="s">
        <v>211</v>
      </c>
      <c r="F125" s="189" t="s">
        <v>2267</v>
      </c>
      <c r="G125" s="190" t="s">
        <v>487</v>
      </c>
      <c r="H125" s="191">
        <v>640</v>
      </c>
      <c r="I125" s="192"/>
      <c r="J125" s="193">
        <f t="shared" si="0"/>
        <v>0</v>
      </c>
      <c r="K125" s="194"/>
      <c r="L125" s="39"/>
      <c r="M125" s="195" t="s">
        <v>1</v>
      </c>
      <c r="N125" s="196" t="s">
        <v>42</v>
      </c>
      <c r="O125" s="71"/>
      <c r="P125" s="197">
        <f t="shared" si="1"/>
        <v>0</v>
      </c>
      <c r="Q125" s="197">
        <v>0</v>
      </c>
      <c r="R125" s="197">
        <f t="shared" si="2"/>
        <v>0</v>
      </c>
      <c r="S125" s="197">
        <v>0</v>
      </c>
      <c r="T125" s="198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163</v>
      </c>
      <c r="AT125" s="199" t="s">
        <v>159</v>
      </c>
      <c r="AU125" s="199" t="s">
        <v>77</v>
      </c>
      <c r="AY125" s="17" t="s">
        <v>157</v>
      </c>
      <c r="BE125" s="200">
        <f t="shared" si="4"/>
        <v>0</v>
      </c>
      <c r="BF125" s="200">
        <f t="shared" si="5"/>
        <v>0</v>
      </c>
      <c r="BG125" s="200">
        <f t="shared" si="6"/>
        <v>0</v>
      </c>
      <c r="BH125" s="200">
        <f t="shared" si="7"/>
        <v>0</v>
      </c>
      <c r="BI125" s="200">
        <f t="shared" si="8"/>
        <v>0</v>
      </c>
      <c r="BJ125" s="17" t="s">
        <v>85</v>
      </c>
      <c r="BK125" s="200">
        <f t="shared" si="9"/>
        <v>0</v>
      </c>
      <c r="BL125" s="17" t="s">
        <v>163</v>
      </c>
      <c r="BM125" s="199" t="s">
        <v>2268</v>
      </c>
    </row>
    <row r="126" spans="1:65" s="2" customFormat="1" ht="16.5" customHeight="1">
      <c r="A126" s="34"/>
      <c r="B126" s="35"/>
      <c r="C126" s="187" t="s">
        <v>215</v>
      </c>
      <c r="D126" s="187" t="s">
        <v>159</v>
      </c>
      <c r="E126" s="188" t="s">
        <v>215</v>
      </c>
      <c r="F126" s="189" t="s">
        <v>2269</v>
      </c>
      <c r="G126" s="190" t="s">
        <v>1895</v>
      </c>
      <c r="H126" s="191">
        <v>7</v>
      </c>
      <c r="I126" s="192"/>
      <c r="J126" s="193">
        <f t="shared" si="0"/>
        <v>0</v>
      </c>
      <c r="K126" s="194"/>
      <c r="L126" s="39"/>
      <c r="M126" s="195" t="s">
        <v>1</v>
      </c>
      <c r="N126" s="196" t="s">
        <v>42</v>
      </c>
      <c r="O126" s="71"/>
      <c r="P126" s="197">
        <f t="shared" si="1"/>
        <v>0</v>
      </c>
      <c r="Q126" s="197">
        <v>0</v>
      </c>
      <c r="R126" s="197">
        <f t="shared" si="2"/>
        <v>0</v>
      </c>
      <c r="S126" s="197">
        <v>0</v>
      </c>
      <c r="T126" s="198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163</v>
      </c>
      <c r="AT126" s="199" t="s">
        <v>159</v>
      </c>
      <c r="AU126" s="199" t="s">
        <v>77</v>
      </c>
      <c r="AY126" s="17" t="s">
        <v>157</v>
      </c>
      <c r="BE126" s="200">
        <f t="shared" si="4"/>
        <v>0</v>
      </c>
      <c r="BF126" s="200">
        <f t="shared" si="5"/>
        <v>0</v>
      </c>
      <c r="BG126" s="200">
        <f t="shared" si="6"/>
        <v>0</v>
      </c>
      <c r="BH126" s="200">
        <f t="shared" si="7"/>
        <v>0</v>
      </c>
      <c r="BI126" s="200">
        <f t="shared" si="8"/>
        <v>0</v>
      </c>
      <c r="BJ126" s="17" t="s">
        <v>85</v>
      </c>
      <c r="BK126" s="200">
        <f t="shared" si="9"/>
        <v>0</v>
      </c>
      <c r="BL126" s="17" t="s">
        <v>163</v>
      </c>
      <c r="BM126" s="199" t="s">
        <v>2270</v>
      </c>
    </row>
    <row r="127" spans="1:65" s="2" customFormat="1" ht="16.5" customHeight="1">
      <c r="A127" s="34"/>
      <c r="B127" s="35"/>
      <c r="C127" s="187" t="s">
        <v>221</v>
      </c>
      <c r="D127" s="187" t="s">
        <v>159</v>
      </c>
      <c r="E127" s="188" t="s">
        <v>221</v>
      </c>
      <c r="F127" s="189" t="s">
        <v>2271</v>
      </c>
      <c r="G127" s="190" t="s">
        <v>1895</v>
      </c>
      <c r="H127" s="191">
        <v>1</v>
      </c>
      <c r="I127" s="192"/>
      <c r="J127" s="193">
        <f t="shared" si="0"/>
        <v>0</v>
      </c>
      <c r="K127" s="194"/>
      <c r="L127" s="39"/>
      <c r="M127" s="195" t="s">
        <v>1</v>
      </c>
      <c r="N127" s="196" t="s">
        <v>42</v>
      </c>
      <c r="O127" s="71"/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163</v>
      </c>
      <c r="AT127" s="199" t="s">
        <v>159</v>
      </c>
      <c r="AU127" s="199" t="s">
        <v>77</v>
      </c>
      <c r="AY127" s="17" t="s">
        <v>157</v>
      </c>
      <c r="BE127" s="200">
        <f t="shared" si="4"/>
        <v>0</v>
      </c>
      <c r="BF127" s="200">
        <f t="shared" si="5"/>
        <v>0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7" t="s">
        <v>85</v>
      </c>
      <c r="BK127" s="200">
        <f t="shared" si="9"/>
        <v>0</v>
      </c>
      <c r="BL127" s="17" t="s">
        <v>163</v>
      </c>
      <c r="BM127" s="199" t="s">
        <v>2272</v>
      </c>
    </row>
    <row r="128" spans="1:65" s="2" customFormat="1" ht="16.5" customHeight="1">
      <c r="A128" s="34"/>
      <c r="B128" s="35"/>
      <c r="C128" s="187" t="s">
        <v>8</v>
      </c>
      <c r="D128" s="187" t="s">
        <v>159</v>
      </c>
      <c r="E128" s="188" t="s">
        <v>8</v>
      </c>
      <c r="F128" s="189" t="s">
        <v>2273</v>
      </c>
      <c r="G128" s="190" t="s">
        <v>487</v>
      </c>
      <c r="H128" s="191">
        <v>30</v>
      </c>
      <c r="I128" s="192"/>
      <c r="J128" s="193">
        <f t="shared" si="0"/>
        <v>0</v>
      </c>
      <c r="K128" s="194"/>
      <c r="L128" s="39"/>
      <c r="M128" s="195" t="s">
        <v>1</v>
      </c>
      <c r="N128" s="196" t="s">
        <v>42</v>
      </c>
      <c r="O128" s="71"/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163</v>
      </c>
      <c r="AT128" s="199" t="s">
        <v>159</v>
      </c>
      <c r="AU128" s="199" t="s">
        <v>77</v>
      </c>
      <c r="AY128" s="17" t="s">
        <v>157</v>
      </c>
      <c r="BE128" s="200">
        <f t="shared" si="4"/>
        <v>0</v>
      </c>
      <c r="BF128" s="200">
        <f t="shared" si="5"/>
        <v>0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7" t="s">
        <v>85</v>
      </c>
      <c r="BK128" s="200">
        <f t="shared" si="9"/>
        <v>0</v>
      </c>
      <c r="BL128" s="17" t="s">
        <v>163</v>
      </c>
      <c r="BM128" s="199" t="s">
        <v>2274</v>
      </c>
    </row>
    <row r="129" spans="1:65" s="2" customFormat="1" ht="21.75" customHeight="1">
      <c r="A129" s="34"/>
      <c r="B129" s="35"/>
      <c r="C129" s="187" t="s">
        <v>233</v>
      </c>
      <c r="D129" s="187" t="s">
        <v>159</v>
      </c>
      <c r="E129" s="188" t="s">
        <v>233</v>
      </c>
      <c r="F129" s="189" t="s">
        <v>2275</v>
      </c>
      <c r="G129" s="190" t="s">
        <v>487</v>
      </c>
      <c r="H129" s="191">
        <v>30</v>
      </c>
      <c r="I129" s="192"/>
      <c r="J129" s="193">
        <f t="shared" si="0"/>
        <v>0</v>
      </c>
      <c r="K129" s="194"/>
      <c r="L129" s="39"/>
      <c r="M129" s="195" t="s">
        <v>1</v>
      </c>
      <c r="N129" s="196" t="s">
        <v>42</v>
      </c>
      <c r="O129" s="71"/>
      <c r="P129" s="197">
        <f t="shared" si="1"/>
        <v>0</v>
      </c>
      <c r="Q129" s="197">
        <v>0</v>
      </c>
      <c r="R129" s="197">
        <f t="shared" si="2"/>
        <v>0</v>
      </c>
      <c r="S129" s="197">
        <v>0</v>
      </c>
      <c r="T129" s="198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163</v>
      </c>
      <c r="AT129" s="199" t="s">
        <v>159</v>
      </c>
      <c r="AU129" s="199" t="s">
        <v>77</v>
      </c>
      <c r="AY129" s="17" t="s">
        <v>157</v>
      </c>
      <c r="BE129" s="200">
        <f t="shared" si="4"/>
        <v>0</v>
      </c>
      <c r="BF129" s="200">
        <f t="shared" si="5"/>
        <v>0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7" t="s">
        <v>85</v>
      </c>
      <c r="BK129" s="200">
        <f t="shared" si="9"/>
        <v>0</v>
      </c>
      <c r="BL129" s="17" t="s">
        <v>163</v>
      </c>
      <c r="BM129" s="199" t="s">
        <v>2276</v>
      </c>
    </row>
    <row r="130" spans="1:65" s="2" customFormat="1" ht="16.5" customHeight="1">
      <c r="A130" s="34"/>
      <c r="B130" s="35"/>
      <c r="C130" s="187" t="s">
        <v>237</v>
      </c>
      <c r="D130" s="187" t="s">
        <v>159</v>
      </c>
      <c r="E130" s="188" t="s">
        <v>237</v>
      </c>
      <c r="F130" s="189" t="s">
        <v>2277</v>
      </c>
      <c r="G130" s="190" t="s">
        <v>1895</v>
      </c>
      <c r="H130" s="191">
        <v>14</v>
      </c>
      <c r="I130" s="192"/>
      <c r="J130" s="193">
        <f t="shared" si="0"/>
        <v>0</v>
      </c>
      <c r="K130" s="194"/>
      <c r="L130" s="39"/>
      <c r="M130" s="195" t="s">
        <v>1</v>
      </c>
      <c r="N130" s="196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163</v>
      </c>
      <c r="AT130" s="199" t="s">
        <v>159</v>
      </c>
      <c r="AU130" s="199" t="s">
        <v>77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163</v>
      </c>
      <c r="BM130" s="199" t="s">
        <v>2278</v>
      </c>
    </row>
    <row r="131" spans="1:65" s="2" customFormat="1" ht="16.5" customHeight="1">
      <c r="A131" s="34"/>
      <c r="B131" s="35"/>
      <c r="C131" s="187" t="s">
        <v>246</v>
      </c>
      <c r="D131" s="187" t="s">
        <v>159</v>
      </c>
      <c r="E131" s="188" t="s">
        <v>246</v>
      </c>
      <c r="F131" s="189" t="s">
        <v>2279</v>
      </c>
      <c r="G131" s="190" t="s">
        <v>1895</v>
      </c>
      <c r="H131" s="191">
        <v>2</v>
      </c>
      <c r="I131" s="192"/>
      <c r="J131" s="193">
        <f t="shared" si="0"/>
        <v>0</v>
      </c>
      <c r="K131" s="194"/>
      <c r="L131" s="39"/>
      <c r="M131" s="195" t="s">
        <v>1</v>
      </c>
      <c r="N131" s="196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163</v>
      </c>
      <c r="AT131" s="199" t="s">
        <v>159</v>
      </c>
      <c r="AU131" s="199" t="s">
        <v>77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163</v>
      </c>
      <c r="BM131" s="199" t="s">
        <v>2280</v>
      </c>
    </row>
    <row r="132" spans="1:65" s="2" customFormat="1" ht="16.5" customHeight="1">
      <c r="A132" s="34"/>
      <c r="B132" s="35"/>
      <c r="C132" s="187" t="s">
        <v>252</v>
      </c>
      <c r="D132" s="187" t="s">
        <v>159</v>
      </c>
      <c r="E132" s="188" t="s">
        <v>252</v>
      </c>
      <c r="F132" s="189" t="s">
        <v>2254</v>
      </c>
      <c r="G132" s="190" t="s">
        <v>487</v>
      </c>
      <c r="H132" s="191">
        <v>10</v>
      </c>
      <c r="I132" s="192"/>
      <c r="J132" s="193">
        <f t="shared" si="0"/>
        <v>0</v>
      </c>
      <c r="K132" s="194"/>
      <c r="L132" s="39"/>
      <c r="M132" s="195" t="s">
        <v>1</v>
      </c>
      <c r="N132" s="196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77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163</v>
      </c>
      <c r="BM132" s="199" t="s">
        <v>2281</v>
      </c>
    </row>
    <row r="133" spans="1:65" s="2" customFormat="1" ht="16.5" customHeight="1">
      <c r="A133" s="34"/>
      <c r="B133" s="35"/>
      <c r="C133" s="187" t="s">
        <v>258</v>
      </c>
      <c r="D133" s="187" t="s">
        <v>159</v>
      </c>
      <c r="E133" s="188" t="s">
        <v>258</v>
      </c>
      <c r="F133" s="189" t="s">
        <v>2282</v>
      </c>
      <c r="G133" s="190" t="s">
        <v>487</v>
      </c>
      <c r="H133" s="191">
        <v>30</v>
      </c>
      <c r="I133" s="192"/>
      <c r="J133" s="193">
        <f t="shared" si="0"/>
        <v>0</v>
      </c>
      <c r="K133" s="194"/>
      <c r="L133" s="39"/>
      <c r="M133" s="195" t="s">
        <v>1</v>
      </c>
      <c r="N133" s="196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77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163</v>
      </c>
      <c r="BM133" s="199" t="s">
        <v>2283</v>
      </c>
    </row>
    <row r="134" spans="1:65" s="2" customFormat="1" ht="16.5" customHeight="1">
      <c r="A134" s="34"/>
      <c r="B134" s="35"/>
      <c r="C134" s="187" t="s">
        <v>264</v>
      </c>
      <c r="D134" s="187" t="s">
        <v>159</v>
      </c>
      <c r="E134" s="188" t="s">
        <v>264</v>
      </c>
      <c r="F134" s="189" t="s">
        <v>2284</v>
      </c>
      <c r="G134" s="190" t="s">
        <v>487</v>
      </c>
      <c r="H134" s="191">
        <v>50</v>
      </c>
      <c r="I134" s="192"/>
      <c r="J134" s="193">
        <f t="shared" si="0"/>
        <v>0</v>
      </c>
      <c r="K134" s="194"/>
      <c r="L134" s="39"/>
      <c r="M134" s="195" t="s">
        <v>1</v>
      </c>
      <c r="N134" s="196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163</v>
      </c>
      <c r="AT134" s="199" t="s">
        <v>159</v>
      </c>
      <c r="AU134" s="199" t="s">
        <v>77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163</v>
      </c>
      <c r="BM134" s="199" t="s">
        <v>2285</v>
      </c>
    </row>
    <row r="135" spans="1:65" s="2" customFormat="1" ht="16.5" customHeight="1">
      <c r="A135" s="34"/>
      <c r="B135" s="35"/>
      <c r="C135" s="187" t="s">
        <v>271</v>
      </c>
      <c r="D135" s="187" t="s">
        <v>159</v>
      </c>
      <c r="E135" s="188" t="s">
        <v>271</v>
      </c>
      <c r="F135" s="189" t="s">
        <v>2286</v>
      </c>
      <c r="G135" s="190" t="s">
        <v>741</v>
      </c>
      <c r="H135" s="191">
        <v>1</v>
      </c>
      <c r="I135" s="192"/>
      <c r="J135" s="193">
        <f t="shared" si="0"/>
        <v>0</v>
      </c>
      <c r="K135" s="194"/>
      <c r="L135" s="39"/>
      <c r="M135" s="195" t="s">
        <v>1</v>
      </c>
      <c r="N135" s="196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163</v>
      </c>
      <c r="AT135" s="199" t="s">
        <v>159</v>
      </c>
      <c r="AU135" s="199" t="s">
        <v>77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163</v>
      </c>
      <c r="BM135" s="199" t="s">
        <v>2287</v>
      </c>
    </row>
    <row r="136" spans="1:65" s="2" customFormat="1" ht="16.5" customHeight="1">
      <c r="A136" s="34"/>
      <c r="B136" s="35"/>
      <c r="C136" s="187" t="s">
        <v>275</v>
      </c>
      <c r="D136" s="187" t="s">
        <v>159</v>
      </c>
      <c r="E136" s="188" t="s">
        <v>275</v>
      </c>
      <c r="F136" s="189" t="s">
        <v>2288</v>
      </c>
      <c r="G136" s="190" t="s">
        <v>741</v>
      </c>
      <c r="H136" s="191">
        <v>5</v>
      </c>
      <c r="I136" s="192"/>
      <c r="J136" s="193">
        <f t="shared" si="0"/>
        <v>0</v>
      </c>
      <c r="K136" s="194"/>
      <c r="L136" s="39"/>
      <c r="M136" s="195" t="s">
        <v>1</v>
      </c>
      <c r="N136" s="196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77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163</v>
      </c>
      <c r="BM136" s="199" t="s">
        <v>2289</v>
      </c>
    </row>
    <row r="137" spans="1:65" s="2" customFormat="1" ht="24.2" customHeight="1">
      <c r="A137" s="34"/>
      <c r="B137" s="35"/>
      <c r="C137" s="187" t="s">
        <v>7</v>
      </c>
      <c r="D137" s="187" t="s">
        <v>159</v>
      </c>
      <c r="E137" s="188" t="s">
        <v>7</v>
      </c>
      <c r="F137" s="189" t="s">
        <v>2290</v>
      </c>
      <c r="G137" s="190" t="s">
        <v>1854</v>
      </c>
      <c r="H137" s="191">
        <v>4</v>
      </c>
      <c r="I137" s="192"/>
      <c r="J137" s="193">
        <f t="shared" si="0"/>
        <v>0</v>
      </c>
      <c r="K137" s="194"/>
      <c r="L137" s="39"/>
      <c r="M137" s="195" t="s">
        <v>1</v>
      </c>
      <c r="N137" s="196" t="s">
        <v>42</v>
      </c>
      <c r="O137" s="71"/>
      <c r="P137" s="197">
        <f t="shared" si="1"/>
        <v>0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163</v>
      </c>
      <c r="AT137" s="199" t="s">
        <v>159</v>
      </c>
      <c r="AU137" s="199" t="s">
        <v>77</v>
      </c>
      <c r="AY137" s="17" t="s">
        <v>157</v>
      </c>
      <c r="BE137" s="200">
        <f t="shared" si="4"/>
        <v>0</v>
      </c>
      <c r="BF137" s="200">
        <f t="shared" si="5"/>
        <v>0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7" t="s">
        <v>85</v>
      </c>
      <c r="BK137" s="200">
        <f t="shared" si="9"/>
        <v>0</v>
      </c>
      <c r="BL137" s="17" t="s">
        <v>163</v>
      </c>
      <c r="BM137" s="199" t="s">
        <v>2291</v>
      </c>
    </row>
    <row r="138" spans="1:65" s="2" customFormat="1" ht="24.2" customHeight="1">
      <c r="A138" s="34"/>
      <c r="B138" s="35"/>
      <c r="C138" s="187" t="s">
        <v>285</v>
      </c>
      <c r="D138" s="187" t="s">
        <v>159</v>
      </c>
      <c r="E138" s="188" t="s">
        <v>285</v>
      </c>
      <c r="F138" s="189" t="s">
        <v>2292</v>
      </c>
      <c r="G138" s="190" t="s">
        <v>487</v>
      </c>
      <c r="H138" s="191">
        <v>50</v>
      </c>
      <c r="I138" s="192"/>
      <c r="J138" s="193">
        <f t="shared" si="0"/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si="1"/>
        <v>0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163</v>
      </c>
      <c r="AT138" s="199" t="s">
        <v>159</v>
      </c>
      <c r="AU138" s="199" t="s">
        <v>77</v>
      </c>
      <c r="AY138" s="17" t="s">
        <v>157</v>
      </c>
      <c r="BE138" s="200">
        <f t="shared" si="4"/>
        <v>0</v>
      </c>
      <c r="BF138" s="200">
        <f t="shared" si="5"/>
        <v>0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7" t="s">
        <v>85</v>
      </c>
      <c r="BK138" s="200">
        <f t="shared" si="9"/>
        <v>0</v>
      </c>
      <c r="BL138" s="17" t="s">
        <v>163</v>
      </c>
      <c r="BM138" s="199" t="s">
        <v>2293</v>
      </c>
    </row>
    <row r="139" spans="1:65" s="2" customFormat="1" ht="16.5" customHeight="1">
      <c r="A139" s="34"/>
      <c r="B139" s="35"/>
      <c r="C139" s="187" t="s">
        <v>289</v>
      </c>
      <c r="D139" s="187" t="s">
        <v>159</v>
      </c>
      <c r="E139" s="188" t="s">
        <v>289</v>
      </c>
      <c r="F139" s="189" t="s">
        <v>2294</v>
      </c>
      <c r="G139" s="190" t="s">
        <v>1895</v>
      </c>
      <c r="H139" s="191">
        <v>5</v>
      </c>
      <c r="I139" s="192"/>
      <c r="J139" s="193">
        <f t="shared" si="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77</v>
      </c>
      <c r="AY139" s="17" t="s">
        <v>157</v>
      </c>
      <c r="BE139" s="200">
        <f t="shared" si="4"/>
        <v>0</v>
      </c>
      <c r="BF139" s="200">
        <f t="shared" si="5"/>
        <v>0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7" t="s">
        <v>85</v>
      </c>
      <c r="BK139" s="200">
        <f t="shared" si="9"/>
        <v>0</v>
      </c>
      <c r="BL139" s="17" t="s">
        <v>163</v>
      </c>
      <c r="BM139" s="199" t="s">
        <v>2295</v>
      </c>
    </row>
    <row r="140" spans="1:65" s="2" customFormat="1" ht="16.5" customHeight="1">
      <c r="A140" s="34"/>
      <c r="B140" s="35"/>
      <c r="C140" s="187" t="s">
        <v>296</v>
      </c>
      <c r="D140" s="187" t="s">
        <v>159</v>
      </c>
      <c r="E140" s="188" t="s">
        <v>2296</v>
      </c>
      <c r="F140" s="189" t="s">
        <v>2267</v>
      </c>
      <c r="G140" s="190" t="s">
        <v>487</v>
      </c>
      <c r="H140" s="191">
        <v>90</v>
      </c>
      <c r="I140" s="192"/>
      <c r="J140" s="193">
        <f t="shared" si="0"/>
        <v>0</v>
      </c>
      <c r="K140" s="194"/>
      <c r="L140" s="39"/>
      <c r="M140" s="195" t="s">
        <v>1</v>
      </c>
      <c r="N140" s="196" t="s">
        <v>42</v>
      </c>
      <c r="O140" s="71"/>
      <c r="P140" s="197">
        <f t="shared" si="1"/>
        <v>0</v>
      </c>
      <c r="Q140" s="197">
        <v>0</v>
      </c>
      <c r="R140" s="197">
        <f t="shared" si="2"/>
        <v>0</v>
      </c>
      <c r="S140" s="197">
        <v>0</v>
      </c>
      <c r="T140" s="198">
        <f t="shared" si="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77</v>
      </c>
      <c r="AY140" s="17" t="s">
        <v>157</v>
      </c>
      <c r="BE140" s="200">
        <f t="shared" si="4"/>
        <v>0</v>
      </c>
      <c r="BF140" s="200">
        <f t="shared" si="5"/>
        <v>0</v>
      </c>
      <c r="BG140" s="200">
        <f t="shared" si="6"/>
        <v>0</v>
      </c>
      <c r="BH140" s="200">
        <f t="shared" si="7"/>
        <v>0</v>
      </c>
      <c r="BI140" s="200">
        <f t="shared" si="8"/>
        <v>0</v>
      </c>
      <c r="BJ140" s="17" t="s">
        <v>85</v>
      </c>
      <c r="BK140" s="200">
        <f t="shared" si="9"/>
        <v>0</v>
      </c>
      <c r="BL140" s="17" t="s">
        <v>163</v>
      </c>
      <c r="BM140" s="199" t="s">
        <v>2297</v>
      </c>
    </row>
    <row r="141" spans="1:65" s="2" customFormat="1" ht="24.2" customHeight="1">
      <c r="A141" s="34"/>
      <c r="B141" s="35"/>
      <c r="C141" s="187" t="s">
        <v>300</v>
      </c>
      <c r="D141" s="187" t="s">
        <v>159</v>
      </c>
      <c r="E141" s="188" t="s">
        <v>300</v>
      </c>
      <c r="F141" s="189" t="s">
        <v>2298</v>
      </c>
      <c r="G141" s="190" t="s">
        <v>1895</v>
      </c>
      <c r="H141" s="191">
        <v>1</v>
      </c>
      <c r="I141" s="192"/>
      <c r="J141" s="193">
        <f t="shared" si="0"/>
        <v>0</v>
      </c>
      <c r="K141" s="194"/>
      <c r="L141" s="39"/>
      <c r="M141" s="195" t="s">
        <v>1</v>
      </c>
      <c r="N141" s="196" t="s">
        <v>42</v>
      </c>
      <c r="O141" s="71"/>
      <c r="P141" s="197">
        <f t="shared" si="1"/>
        <v>0</v>
      </c>
      <c r="Q141" s="197">
        <v>0</v>
      </c>
      <c r="R141" s="197">
        <f t="shared" si="2"/>
        <v>0</v>
      </c>
      <c r="S141" s="197">
        <v>0</v>
      </c>
      <c r="T141" s="198">
        <f t="shared" si="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77</v>
      </c>
      <c r="AY141" s="17" t="s">
        <v>157</v>
      </c>
      <c r="BE141" s="200">
        <f t="shared" si="4"/>
        <v>0</v>
      </c>
      <c r="BF141" s="200">
        <f t="shared" si="5"/>
        <v>0</v>
      </c>
      <c r="BG141" s="200">
        <f t="shared" si="6"/>
        <v>0</v>
      </c>
      <c r="BH141" s="200">
        <f t="shared" si="7"/>
        <v>0</v>
      </c>
      <c r="BI141" s="200">
        <f t="shared" si="8"/>
        <v>0</v>
      </c>
      <c r="BJ141" s="17" t="s">
        <v>85</v>
      </c>
      <c r="BK141" s="200">
        <f t="shared" si="9"/>
        <v>0</v>
      </c>
      <c r="BL141" s="17" t="s">
        <v>163</v>
      </c>
      <c r="BM141" s="199" t="s">
        <v>2299</v>
      </c>
    </row>
    <row r="142" spans="1:65" s="2" customFormat="1" ht="16.5" customHeight="1">
      <c r="A142" s="34"/>
      <c r="B142" s="35"/>
      <c r="C142" s="187" t="s">
        <v>304</v>
      </c>
      <c r="D142" s="187" t="s">
        <v>159</v>
      </c>
      <c r="E142" s="188" t="s">
        <v>275</v>
      </c>
      <c r="F142" s="189" t="s">
        <v>2288</v>
      </c>
      <c r="G142" s="190" t="s">
        <v>741</v>
      </c>
      <c r="H142" s="191">
        <v>1</v>
      </c>
      <c r="I142" s="192"/>
      <c r="J142" s="193">
        <f t="shared" si="0"/>
        <v>0</v>
      </c>
      <c r="K142" s="194"/>
      <c r="L142" s="39"/>
      <c r="M142" s="195" t="s">
        <v>1</v>
      </c>
      <c r="N142" s="196" t="s">
        <v>42</v>
      </c>
      <c r="O142" s="71"/>
      <c r="P142" s="197">
        <f t="shared" si="1"/>
        <v>0</v>
      </c>
      <c r="Q142" s="197">
        <v>0</v>
      </c>
      <c r="R142" s="197">
        <f t="shared" si="2"/>
        <v>0</v>
      </c>
      <c r="S142" s="197">
        <v>0</v>
      </c>
      <c r="T142" s="198">
        <f t="shared" si="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163</v>
      </c>
      <c r="AT142" s="199" t="s">
        <v>159</v>
      </c>
      <c r="AU142" s="199" t="s">
        <v>77</v>
      </c>
      <c r="AY142" s="17" t="s">
        <v>157</v>
      </c>
      <c r="BE142" s="200">
        <f t="shared" si="4"/>
        <v>0</v>
      </c>
      <c r="BF142" s="200">
        <f t="shared" si="5"/>
        <v>0</v>
      </c>
      <c r="BG142" s="200">
        <f t="shared" si="6"/>
        <v>0</v>
      </c>
      <c r="BH142" s="200">
        <f t="shared" si="7"/>
        <v>0</v>
      </c>
      <c r="BI142" s="200">
        <f t="shared" si="8"/>
        <v>0</v>
      </c>
      <c r="BJ142" s="17" t="s">
        <v>85</v>
      </c>
      <c r="BK142" s="200">
        <f t="shared" si="9"/>
        <v>0</v>
      </c>
      <c r="BL142" s="17" t="s">
        <v>163</v>
      </c>
      <c r="BM142" s="199" t="s">
        <v>2300</v>
      </c>
    </row>
    <row r="143" spans="1:65" s="2" customFormat="1" ht="24.2" customHeight="1">
      <c r="A143" s="34"/>
      <c r="B143" s="35"/>
      <c r="C143" s="187" t="s">
        <v>308</v>
      </c>
      <c r="D143" s="187" t="s">
        <v>159</v>
      </c>
      <c r="E143" s="188" t="s">
        <v>7</v>
      </c>
      <c r="F143" s="189" t="s">
        <v>2290</v>
      </c>
      <c r="G143" s="190" t="s">
        <v>1854</v>
      </c>
      <c r="H143" s="191">
        <v>4</v>
      </c>
      <c r="I143" s="192"/>
      <c r="J143" s="193">
        <f t="shared" si="0"/>
        <v>0</v>
      </c>
      <c r="K143" s="194"/>
      <c r="L143" s="39"/>
      <c r="M143" s="195" t="s">
        <v>1</v>
      </c>
      <c r="N143" s="196" t="s">
        <v>42</v>
      </c>
      <c r="O143" s="71"/>
      <c r="P143" s="197">
        <f t="shared" si="1"/>
        <v>0</v>
      </c>
      <c r="Q143" s="197">
        <v>0</v>
      </c>
      <c r="R143" s="197">
        <f t="shared" si="2"/>
        <v>0</v>
      </c>
      <c r="S143" s="197">
        <v>0</v>
      </c>
      <c r="T143" s="198">
        <f t="shared" si="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163</v>
      </c>
      <c r="AT143" s="199" t="s">
        <v>159</v>
      </c>
      <c r="AU143" s="199" t="s">
        <v>77</v>
      </c>
      <c r="AY143" s="17" t="s">
        <v>157</v>
      </c>
      <c r="BE143" s="200">
        <f t="shared" si="4"/>
        <v>0</v>
      </c>
      <c r="BF143" s="200">
        <f t="shared" si="5"/>
        <v>0</v>
      </c>
      <c r="BG143" s="200">
        <f t="shared" si="6"/>
        <v>0</v>
      </c>
      <c r="BH143" s="200">
        <f t="shared" si="7"/>
        <v>0</v>
      </c>
      <c r="BI143" s="200">
        <f t="shared" si="8"/>
        <v>0</v>
      </c>
      <c r="BJ143" s="17" t="s">
        <v>85</v>
      </c>
      <c r="BK143" s="200">
        <f t="shared" si="9"/>
        <v>0</v>
      </c>
      <c r="BL143" s="17" t="s">
        <v>163</v>
      </c>
      <c r="BM143" s="199" t="s">
        <v>2301</v>
      </c>
    </row>
    <row r="144" spans="1:65" s="2" customFormat="1" ht="16.5" customHeight="1">
      <c r="A144" s="34"/>
      <c r="B144" s="35"/>
      <c r="C144" s="187" t="s">
        <v>312</v>
      </c>
      <c r="D144" s="187" t="s">
        <v>159</v>
      </c>
      <c r="E144" s="188" t="s">
        <v>2302</v>
      </c>
      <c r="F144" s="189" t="s">
        <v>2303</v>
      </c>
      <c r="G144" s="190" t="s">
        <v>1895</v>
      </c>
      <c r="H144" s="191">
        <v>7</v>
      </c>
      <c r="I144" s="192"/>
      <c r="J144" s="193">
        <f t="shared" si="0"/>
        <v>0</v>
      </c>
      <c r="K144" s="194"/>
      <c r="L144" s="39"/>
      <c r="M144" s="195" t="s">
        <v>1</v>
      </c>
      <c r="N144" s="196" t="s">
        <v>42</v>
      </c>
      <c r="O144" s="71"/>
      <c r="P144" s="197">
        <f t="shared" si="1"/>
        <v>0</v>
      </c>
      <c r="Q144" s="197">
        <v>0</v>
      </c>
      <c r="R144" s="197">
        <f t="shared" si="2"/>
        <v>0</v>
      </c>
      <c r="S144" s="197">
        <v>0</v>
      </c>
      <c r="T144" s="198">
        <f t="shared" si="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163</v>
      </c>
      <c r="AT144" s="199" t="s">
        <v>159</v>
      </c>
      <c r="AU144" s="199" t="s">
        <v>77</v>
      </c>
      <c r="AY144" s="17" t="s">
        <v>157</v>
      </c>
      <c r="BE144" s="200">
        <f t="shared" si="4"/>
        <v>0</v>
      </c>
      <c r="BF144" s="200">
        <f t="shared" si="5"/>
        <v>0</v>
      </c>
      <c r="BG144" s="200">
        <f t="shared" si="6"/>
        <v>0</v>
      </c>
      <c r="BH144" s="200">
        <f t="shared" si="7"/>
        <v>0</v>
      </c>
      <c r="BI144" s="200">
        <f t="shared" si="8"/>
        <v>0</v>
      </c>
      <c r="BJ144" s="17" t="s">
        <v>85</v>
      </c>
      <c r="BK144" s="200">
        <f t="shared" si="9"/>
        <v>0</v>
      </c>
      <c r="BL144" s="17" t="s">
        <v>163</v>
      </c>
      <c r="BM144" s="199" t="s">
        <v>2304</v>
      </c>
    </row>
    <row r="145" spans="1:65" s="2" customFormat="1" ht="24.2" customHeight="1">
      <c r="A145" s="34"/>
      <c r="B145" s="35"/>
      <c r="C145" s="187" t="s">
        <v>316</v>
      </c>
      <c r="D145" s="187" t="s">
        <v>159</v>
      </c>
      <c r="E145" s="188" t="s">
        <v>316</v>
      </c>
      <c r="F145" s="189" t="s">
        <v>2305</v>
      </c>
      <c r="G145" s="190" t="s">
        <v>1895</v>
      </c>
      <c r="H145" s="191">
        <v>3</v>
      </c>
      <c r="I145" s="192"/>
      <c r="J145" s="193">
        <f t="shared" si="0"/>
        <v>0</v>
      </c>
      <c r="K145" s="194"/>
      <c r="L145" s="39"/>
      <c r="M145" s="195" t="s">
        <v>1</v>
      </c>
      <c r="N145" s="196" t="s">
        <v>42</v>
      </c>
      <c r="O145" s="71"/>
      <c r="P145" s="197">
        <f t="shared" si="1"/>
        <v>0</v>
      </c>
      <c r="Q145" s="197">
        <v>0</v>
      </c>
      <c r="R145" s="197">
        <f t="shared" si="2"/>
        <v>0</v>
      </c>
      <c r="S145" s="197">
        <v>0</v>
      </c>
      <c r="T145" s="198">
        <f t="shared" si="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163</v>
      </c>
      <c r="AT145" s="199" t="s">
        <v>159</v>
      </c>
      <c r="AU145" s="199" t="s">
        <v>77</v>
      </c>
      <c r="AY145" s="17" t="s">
        <v>157</v>
      </c>
      <c r="BE145" s="200">
        <f t="shared" si="4"/>
        <v>0</v>
      </c>
      <c r="BF145" s="200">
        <f t="shared" si="5"/>
        <v>0</v>
      </c>
      <c r="BG145" s="200">
        <f t="shared" si="6"/>
        <v>0</v>
      </c>
      <c r="BH145" s="200">
        <f t="shared" si="7"/>
        <v>0</v>
      </c>
      <c r="BI145" s="200">
        <f t="shared" si="8"/>
        <v>0</v>
      </c>
      <c r="BJ145" s="17" t="s">
        <v>85</v>
      </c>
      <c r="BK145" s="200">
        <f t="shared" si="9"/>
        <v>0</v>
      </c>
      <c r="BL145" s="17" t="s">
        <v>163</v>
      </c>
      <c r="BM145" s="199" t="s">
        <v>2306</v>
      </c>
    </row>
    <row r="146" spans="1:65" s="2" customFormat="1" ht="24.2" customHeight="1">
      <c r="A146" s="34"/>
      <c r="B146" s="35"/>
      <c r="C146" s="187" t="s">
        <v>320</v>
      </c>
      <c r="D146" s="187" t="s">
        <v>159</v>
      </c>
      <c r="E146" s="188" t="s">
        <v>2307</v>
      </c>
      <c r="F146" s="189" t="s">
        <v>2308</v>
      </c>
      <c r="G146" s="190" t="s">
        <v>2309</v>
      </c>
      <c r="H146" s="191">
        <v>1</v>
      </c>
      <c r="I146" s="192"/>
      <c r="J146" s="193">
        <f t="shared" si="0"/>
        <v>0</v>
      </c>
      <c r="K146" s="194"/>
      <c r="L146" s="39"/>
      <c r="M146" s="195" t="s">
        <v>1</v>
      </c>
      <c r="N146" s="196" t="s">
        <v>42</v>
      </c>
      <c r="O146" s="71"/>
      <c r="P146" s="197">
        <f t="shared" si="1"/>
        <v>0</v>
      </c>
      <c r="Q146" s="197">
        <v>0</v>
      </c>
      <c r="R146" s="197">
        <f t="shared" si="2"/>
        <v>0</v>
      </c>
      <c r="S146" s="197">
        <v>0</v>
      </c>
      <c r="T146" s="198">
        <f t="shared" si="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163</v>
      </c>
      <c r="AT146" s="199" t="s">
        <v>159</v>
      </c>
      <c r="AU146" s="199" t="s">
        <v>77</v>
      </c>
      <c r="AY146" s="17" t="s">
        <v>157</v>
      </c>
      <c r="BE146" s="200">
        <f t="shared" si="4"/>
        <v>0</v>
      </c>
      <c r="BF146" s="200">
        <f t="shared" si="5"/>
        <v>0</v>
      </c>
      <c r="BG146" s="200">
        <f t="shared" si="6"/>
        <v>0</v>
      </c>
      <c r="BH146" s="200">
        <f t="shared" si="7"/>
        <v>0</v>
      </c>
      <c r="BI146" s="200">
        <f t="shared" si="8"/>
        <v>0</v>
      </c>
      <c r="BJ146" s="17" t="s">
        <v>85</v>
      </c>
      <c r="BK146" s="200">
        <f t="shared" si="9"/>
        <v>0</v>
      </c>
      <c r="BL146" s="17" t="s">
        <v>163</v>
      </c>
      <c r="BM146" s="199" t="s">
        <v>2310</v>
      </c>
    </row>
    <row r="147" spans="1:65" s="2" customFormat="1" ht="16.5" customHeight="1">
      <c r="A147" s="34"/>
      <c r="B147" s="35"/>
      <c r="C147" s="187" t="s">
        <v>324</v>
      </c>
      <c r="D147" s="187" t="s">
        <v>159</v>
      </c>
      <c r="E147" s="188" t="s">
        <v>324</v>
      </c>
      <c r="F147" s="189" t="s">
        <v>2267</v>
      </c>
      <c r="G147" s="190" t="s">
        <v>487</v>
      </c>
      <c r="H147" s="191">
        <v>60</v>
      </c>
      <c r="I147" s="192"/>
      <c r="J147" s="193">
        <f t="shared" si="0"/>
        <v>0</v>
      </c>
      <c r="K147" s="194"/>
      <c r="L147" s="39"/>
      <c r="M147" s="195" t="s">
        <v>1</v>
      </c>
      <c r="N147" s="196" t="s">
        <v>42</v>
      </c>
      <c r="O147" s="71"/>
      <c r="P147" s="197">
        <f t="shared" si="1"/>
        <v>0</v>
      </c>
      <c r="Q147" s="197">
        <v>0</v>
      </c>
      <c r="R147" s="197">
        <f t="shared" si="2"/>
        <v>0</v>
      </c>
      <c r="S147" s="197">
        <v>0</v>
      </c>
      <c r="T147" s="198">
        <f t="shared" si="3"/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163</v>
      </c>
      <c r="AT147" s="199" t="s">
        <v>159</v>
      </c>
      <c r="AU147" s="199" t="s">
        <v>77</v>
      </c>
      <c r="AY147" s="17" t="s">
        <v>157</v>
      </c>
      <c r="BE147" s="200">
        <f t="shared" si="4"/>
        <v>0</v>
      </c>
      <c r="BF147" s="200">
        <f t="shared" si="5"/>
        <v>0</v>
      </c>
      <c r="BG147" s="200">
        <f t="shared" si="6"/>
        <v>0</v>
      </c>
      <c r="BH147" s="200">
        <f t="shared" si="7"/>
        <v>0</v>
      </c>
      <c r="BI147" s="200">
        <f t="shared" si="8"/>
        <v>0</v>
      </c>
      <c r="BJ147" s="17" t="s">
        <v>85</v>
      </c>
      <c r="BK147" s="200">
        <f t="shared" si="9"/>
        <v>0</v>
      </c>
      <c r="BL147" s="17" t="s">
        <v>163</v>
      </c>
      <c r="BM147" s="199" t="s">
        <v>2311</v>
      </c>
    </row>
    <row r="148" spans="1:65" s="2" customFormat="1" ht="16.5" customHeight="1">
      <c r="A148" s="34"/>
      <c r="B148" s="35"/>
      <c r="C148" s="187" t="s">
        <v>328</v>
      </c>
      <c r="D148" s="187" t="s">
        <v>159</v>
      </c>
      <c r="E148" s="188" t="s">
        <v>328</v>
      </c>
      <c r="F148" s="189" t="s">
        <v>2312</v>
      </c>
      <c r="G148" s="190" t="s">
        <v>487</v>
      </c>
      <c r="H148" s="191">
        <v>10</v>
      </c>
      <c r="I148" s="192"/>
      <c r="J148" s="193">
        <f t="shared" si="0"/>
        <v>0</v>
      </c>
      <c r="K148" s="194"/>
      <c r="L148" s="39"/>
      <c r="M148" s="195" t="s">
        <v>1</v>
      </c>
      <c r="N148" s="196" t="s">
        <v>42</v>
      </c>
      <c r="O148" s="71"/>
      <c r="P148" s="197">
        <f t="shared" si="1"/>
        <v>0</v>
      </c>
      <c r="Q148" s="197">
        <v>0</v>
      </c>
      <c r="R148" s="197">
        <f t="shared" si="2"/>
        <v>0</v>
      </c>
      <c r="S148" s="197">
        <v>0</v>
      </c>
      <c r="T148" s="198">
        <f t="shared" si="3"/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77</v>
      </c>
      <c r="AY148" s="17" t="s">
        <v>157</v>
      </c>
      <c r="BE148" s="200">
        <f t="shared" si="4"/>
        <v>0</v>
      </c>
      <c r="BF148" s="200">
        <f t="shared" si="5"/>
        <v>0</v>
      </c>
      <c r="BG148" s="200">
        <f t="shared" si="6"/>
        <v>0</v>
      </c>
      <c r="BH148" s="200">
        <f t="shared" si="7"/>
        <v>0</v>
      </c>
      <c r="BI148" s="200">
        <f t="shared" si="8"/>
        <v>0</v>
      </c>
      <c r="BJ148" s="17" t="s">
        <v>85</v>
      </c>
      <c r="BK148" s="200">
        <f t="shared" si="9"/>
        <v>0</v>
      </c>
      <c r="BL148" s="17" t="s">
        <v>163</v>
      </c>
      <c r="BM148" s="199" t="s">
        <v>2313</v>
      </c>
    </row>
    <row r="149" spans="1:65" s="2" customFormat="1" ht="16.5" customHeight="1">
      <c r="A149" s="34"/>
      <c r="B149" s="35"/>
      <c r="C149" s="187" t="s">
        <v>333</v>
      </c>
      <c r="D149" s="187" t="s">
        <v>159</v>
      </c>
      <c r="E149" s="188" t="s">
        <v>333</v>
      </c>
      <c r="F149" s="189" t="s">
        <v>2286</v>
      </c>
      <c r="G149" s="190" t="s">
        <v>1895</v>
      </c>
      <c r="H149" s="191">
        <v>1</v>
      </c>
      <c r="I149" s="192"/>
      <c r="J149" s="193">
        <f t="shared" ref="J149:J180" si="10">ROUND(I149*H149,2)</f>
        <v>0</v>
      </c>
      <c r="K149" s="194"/>
      <c r="L149" s="39"/>
      <c r="M149" s="195" t="s">
        <v>1</v>
      </c>
      <c r="N149" s="196" t="s">
        <v>42</v>
      </c>
      <c r="O149" s="71"/>
      <c r="P149" s="197">
        <f t="shared" ref="P149:P180" si="11">O149*H149</f>
        <v>0</v>
      </c>
      <c r="Q149" s="197">
        <v>0</v>
      </c>
      <c r="R149" s="197">
        <f t="shared" ref="R149:R180" si="12">Q149*H149</f>
        <v>0</v>
      </c>
      <c r="S149" s="197">
        <v>0</v>
      </c>
      <c r="T149" s="198">
        <f t="shared" ref="T149:T180" si="13"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163</v>
      </c>
      <c r="AT149" s="199" t="s">
        <v>159</v>
      </c>
      <c r="AU149" s="199" t="s">
        <v>77</v>
      </c>
      <c r="AY149" s="17" t="s">
        <v>157</v>
      </c>
      <c r="BE149" s="200">
        <f t="shared" ref="BE149:BE180" si="14">IF(N149="základní",J149,0)</f>
        <v>0</v>
      </c>
      <c r="BF149" s="200">
        <f t="shared" ref="BF149:BF180" si="15">IF(N149="snížená",J149,0)</f>
        <v>0</v>
      </c>
      <c r="BG149" s="200">
        <f t="shared" ref="BG149:BG180" si="16">IF(N149="zákl. přenesená",J149,0)</f>
        <v>0</v>
      </c>
      <c r="BH149" s="200">
        <f t="shared" ref="BH149:BH180" si="17">IF(N149="sníž. přenesená",J149,0)</f>
        <v>0</v>
      </c>
      <c r="BI149" s="200">
        <f t="shared" ref="BI149:BI180" si="18">IF(N149="nulová",J149,0)</f>
        <v>0</v>
      </c>
      <c r="BJ149" s="17" t="s">
        <v>85</v>
      </c>
      <c r="BK149" s="200">
        <f t="shared" ref="BK149:BK180" si="19">ROUND(I149*H149,2)</f>
        <v>0</v>
      </c>
      <c r="BL149" s="17" t="s">
        <v>163</v>
      </c>
      <c r="BM149" s="199" t="s">
        <v>2314</v>
      </c>
    </row>
    <row r="150" spans="1:65" s="2" customFormat="1" ht="16.5" customHeight="1">
      <c r="A150" s="34"/>
      <c r="B150" s="35"/>
      <c r="C150" s="187" t="s">
        <v>338</v>
      </c>
      <c r="D150" s="187" t="s">
        <v>159</v>
      </c>
      <c r="E150" s="188" t="s">
        <v>2315</v>
      </c>
      <c r="F150" s="189" t="s">
        <v>2316</v>
      </c>
      <c r="G150" s="190" t="s">
        <v>1895</v>
      </c>
      <c r="H150" s="191">
        <v>3</v>
      </c>
      <c r="I150" s="192"/>
      <c r="J150" s="193">
        <f t="shared" si="10"/>
        <v>0</v>
      </c>
      <c r="K150" s="194"/>
      <c r="L150" s="39"/>
      <c r="M150" s="195" t="s">
        <v>1</v>
      </c>
      <c r="N150" s="196" t="s">
        <v>42</v>
      </c>
      <c r="O150" s="71"/>
      <c r="P150" s="197">
        <f t="shared" si="11"/>
        <v>0</v>
      </c>
      <c r="Q150" s="197">
        <v>0</v>
      </c>
      <c r="R150" s="197">
        <f t="shared" si="12"/>
        <v>0</v>
      </c>
      <c r="S150" s="197">
        <v>0</v>
      </c>
      <c r="T150" s="198">
        <f t="shared" si="1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9" t="s">
        <v>163</v>
      </c>
      <c r="AT150" s="199" t="s">
        <v>159</v>
      </c>
      <c r="AU150" s="199" t="s">
        <v>77</v>
      </c>
      <c r="AY150" s="17" t="s">
        <v>157</v>
      </c>
      <c r="BE150" s="200">
        <f t="shared" si="14"/>
        <v>0</v>
      </c>
      <c r="BF150" s="200">
        <f t="shared" si="15"/>
        <v>0</v>
      </c>
      <c r="BG150" s="200">
        <f t="shared" si="16"/>
        <v>0</v>
      </c>
      <c r="BH150" s="200">
        <f t="shared" si="17"/>
        <v>0</v>
      </c>
      <c r="BI150" s="200">
        <f t="shared" si="18"/>
        <v>0</v>
      </c>
      <c r="BJ150" s="17" t="s">
        <v>85</v>
      </c>
      <c r="BK150" s="200">
        <f t="shared" si="19"/>
        <v>0</v>
      </c>
      <c r="BL150" s="17" t="s">
        <v>163</v>
      </c>
      <c r="BM150" s="199" t="s">
        <v>2317</v>
      </c>
    </row>
    <row r="151" spans="1:65" s="2" customFormat="1" ht="16.5" customHeight="1">
      <c r="A151" s="34"/>
      <c r="B151" s="35"/>
      <c r="C151" s="187" t="s">
        <v>356</v>
      </c>
      <c r="D151" s="187" t="s">
        <v>159</v>
      </c>
      <c r="E151" s="188" t="s">
        <v>356</v>
      </c>
      <c r="F151" s="189" t="s">
        <v>2318</v>
      </c>
      <c r="G151" s="190" t="s">
        <v>1895</v>
      </c>
      <c r="H151" s="191">
        <v>1</v>
      </c>
      <c r="I151" s="192"/>
      <c r="J151" s="193">
        <f t="shared" si="10"/>
        <v>0</v>
      </c>
      <c r="K151" s="194"/>
      <c r="L151" s="39"/>
      <c r="M151" s="195" t="s">
        <v>1</v>
      </c>
      <c r="N151" s="196" t="s">
        <v>42</v>
      </c>
      <c r="O151" s="71"/>
      <c r="P151" s="197">
        <f t="shared" si="11"/>
        <v>0</v>
      </c>
      <c r="Q151" s="197">
        <v>0</v>
      </c>
      <c r="R151" s="197">
        <f t="shared" si="12"/>
        <v>0</v>
      </c>
      <c r="S151" s="197">
        <v>0</v>
      </c>
      <c r="T151" s="198">
        <f t="shared" si="1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163</v>
      </c>
      <c r="AT151" s="199" t="s">
        <v>159</v>
      </c>
      <c r="AU151" s="199" t="s">
        <v>77</v>
      </c>
      <c r="AY151" s="17" t="s">
        <v>157</v>
      </c>
      <c r="BE151" s="200">
        <f t="shared" si="14"/>
        <v>0</v>
      </c>
      <c r="BF151" s="200">
        <f t="shared" si="15"/>
        <v>0</v>
      </c>
      <c r="BG151" s="200">
        <f t="shared" si="16"/>
        <v>0</v>
      </c>
      <c r="BH151" s="200">
        <f t="shared" si="17"/>
        <v>0</v>
      </c>
      <c r="BI151" s="200">
        <f t="shared" si="18"/>
        <v>0</v>
      </c>
      <c r="BJ151" s="17" t="s">
        <v>85</v>
      </c>
      <c r="BK151" s="200">
        <f t="shared" si="19"/>
        <v>0</v>
      </c>
      <c r="BL151" s="17" t="s">
        <v>163</v>
      </c>
      <c r="BM151" s="199" t="s">
        <v>2319</v>
      </c>
    </row>
    <row r="152" spans="1:65" s="2" customFormat="1" ht="16.5" customHeight="1">
      <c r="A152" s="34"/>
      <c r="B152" s="35"/>
      <c r="C152" s="187" t="s">
        <v>361</v>
      </c>
      <c r="D152" s="187" t="s">
        <v>159</v>
      </c>
      <c r="E152" s="188" t="s">
        <v>361</v>
      </c>
      <c r="F152" s="189" t="s">
        <v>2320</v>
      </c>
      <c r="G152" s="190" t="s">
        <v>1895</v>
      </c>
      <c r="H152" s="191">
        <v>1</v>
      </c>
      <c r="I152" s="192"/>
      <c r="J152" s="193">
        <f t="shared" si="10"/>
        <v>0</v>
      </c>
      <c r="K152" s="194"/>
      <c r="L152" s="39"/>
      <c r="M152" s="195" t="s">
        <v>1</v>
      </c>
      <c r="N152" s="196" t="s">
        <v>42</v>
      </c>
      <c r="O152" s="71"/>
      <c r="P152" s="197">
        <f t="shared" si="11"/>
        <v>0</v>
      </c>
      <c r="Q152" s="197">
        <v>0</v>
      </c>
      <c r="R152" s="197">
        <f t="shared" si="12"/>
        <v>0</v>
      </c>
      <c r="S152" s="197">
        <v>0</v>
      </c>
      <c r="T152" s="198">
        <f t="shared" si="1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163</v>
      </c>
      <c r="AT152" s="199" t="s">
        <v>159</v>
      </c>
      <c r="AU152" s="199" t="s">
        <v>77</v>
      </c>
      <c r="AY152" s="17" t="s">
        <v>157</v>
      </c>
      <c r="BE152" s="200">
        <f t="shared" si="14"/>
        <v>0</v>
      </c>
      <c r="BF152" s="200">
        <f t="shared" si="15"/>
        <v>0</v>
      </c>
      <c r="BG152" s="200">
        <f t="shared" si="16"/>
        <v>0</v>
      </c>
      <c r="BH152" s="200">
        <f t="shared" si="17"/>
        <v>0</v>
      </c>
      <c r="BI152" s="200">
        <f t="shared" si="18"/>
        <v>0</v>
      </c>
      <c r="BJ152" s="17" t="s">
        <v>85</v>
      </c>
      <c r="BK152" s="200">
        <f t="shared" si="19"/>
        <v>0</v>
      </c>
      <c r="BL152" s="17" t="s">
        <v>163</v>
      </c>
      <c r="BM152" s="199" t="s">
        <v>2321</v>
      </c>
    </row>
    <row r="153" spans="1:65" s="2" customFormat="1" ht="21.75" customHeight="1">
      <c r="A153" s="34"/>
      <c r="B153" s="35"/>
      <c r="C153" s="187" t="s">
        <v>377</v>
      </c>
      <c r="D153" s="187" t="s">
        <v>159</v>
      </c>
      <c r="E153" s="188" t="s">
        <v>377</v>
      </c>
      <c r="F153" s="189" t="s">
        <v>2322</v>
      </c>
      <c r="G153" s="190" t="s">
        <v>487</v>
      </c>
      <c r="H153" s="191">
        <v>70</v>
      </c>
      <c r="I153" s="192"/>
      <c r="J153" s="193">
        <f t="shared" si="10"/>
        <v>0</v>
      </c>
      <c r="K153" s="194"/>
      <c r="L153" s="39"/>
      <c r="M153" s="195" t="s">
        <v>1</v>
      </c>
      <c r="N153" s="196" t="s">
        <v>42</v>
      </c>
      <c r="O153" s="71"/>
      <c r="P153" s="197">
        <f t="shared" si="11"/>
        <v>0</v>
      </c>
      <c r="Q153" s="197">
        <v>0</v>
      </c>
      <c r="R153" s="197">
        <f t="shared" si="12"/>
        <v>0</v>
      </c>
      <c r="S153" s="197">
        <v>0</v>
      </c>
      <c r="T153" s="198">
        <f t="shared" si="1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163</v>
      </c>
      <c r="AT153" s="199" t="s">
        <v>159</v>
      </c>
      <c r="AU153" s="199" t="s">
        <v>77</v>
      </c>
      <c r="AY153" s="17" t="s">
        <v>157</v>
      </c>
      <c r="BE153" s="200">
        <f t="shared" si="14"/>
        <v>0</v>
      </c>
      <c r="BF153" s="200">
        <f t="shared" si="15"/>
        <v>0</v>
      </c>
      <c r="BG153" s="200">
        <f t="shared" si="16"/>
        <v>0</v>
      </c>
      <c r="BH153" s="200">
        <f t="shared" si="17"/>
        <v>0</v>
      </c>
      <c r="BI153" s="200">
        <f t="shared" si="18"/>
        <v>0</v>
      </c>
      <c r="BJ153" s="17" t="s">
        <v>85</v>
      </c>
      <c r="BK153" s="200">
        <f t="shared" si="19"/>
        <v>0</v>
      </c>
      <c r="BL153" s="17" t="s">
        <v>163</v>
      </c>
      <c r="BM153" s="199" t="s">
        <v>2323</v>
      </c>
    </row>
    <row r="154" spans="1:65" s="2" customFormat="1" ht="16.5" customHeight="1">
      <c r="A154" s="34"/>
      <c r="B154" s="35"/>
      <c r="C154" s="187" t="s">
        <v>382</v>
      </c>
      <c r="D154" s="187" t="s">
        <v>159</v>
      </c>
      <c r="E154" s="188" t="s">
        <v>382</v>
      </c>
      <c r="F154" s="189" t="s">
        <v>2324</v>
      </c>
      <c r="G154" s="190" t="s">
        <v>1895</v>
      </c>
      <c r="H154" s="191">
        <v>1</v>
      </c>
      <c r="I154" s="192"/>
      <c r="J154" s="193">
        <f t="shared" si="10"/>
        <v>0</v>
      </c>
      <c r="K154" s="194"/>
      <c r="L154" s="39"/>
      <c r="M154" s="195" t="s">
        <v>1</v>
      </c>
      <c r="N154" s="196" t="s">
        <v>42</v>
      </c>
      <c r="O154" s="71"/>
      <c r="P154" s="197">
        <f t="shared" si="11"/>
        <v>0</v>
      </c>
      <c r="Q154" s="197">
        <v>0</v>
      </c>
      <c r="R154" s="197">
        <f t="shared" si="12"/>
        <v>0</v>
      </c>
      <c r="S154" s="197">
        <v>0</v>
      </c>
      <c r="T154" s="198">
        <f t="shared" si="1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163</v>
      </c>
      <c r="AT154" s="199" t="s">
        <v>159</v>
      </c>
      <c r="AU154" s="199" t="s">
        <v>77</v>
      </c>
      <c r="AY154" s="17" t="s">
        <v>157</v>
      </c>
      <c r="BE154" s="200">
        <f t="shared" si="14"/>
        <v>0</v>
      </c>
      <c r="BF154" s="200">
        <f t="shared" si="15"/>
        <v>0</v>
      </c>
      <c r="BG154" s="200">
        <f t="shared" si="16"/>
        <v>0</v>
      </c>
      <c r="BH154" s="200">
        <f t="shared" si="17"/>
        <v>0</v>
      </c>
      <c r="BI154" s="200">
        <f t="shared" si="18"/>
        <v>0</v>
      </c>
      <c r="BJ154" s="17" t="s">
        <v>85</v>
      </c>
      <c r="BK154" s="200">
        <f t="shared" si="19"/>
        <v>0</v>
      </c>
      <c r="BL154" s="17" t="s">
        <v>163</v>
      </c>
      <c r="BM154" s="199" t="s">
        <v>2325</v>
      </c>
    </row>
    <row r="155" spans="1:65" s="2" customFormat="1" ht="24.2" customHeight="1">
      <c r="A155" s="34"/>
      <c r="B155" s="35"/>
      <c r="C155" s="187" t="s">
        <v>389</v>
      </c>
      <c r="D155" s="187" t="s">
        <v>159</v>
      </c>
      <c r="E155" s="188" t="s">
        <v>389</v>
      </c>
      <c r="F155" s="189" t="s">
        <v>2326</v>
      </c>
      <c r="G155" s="190" t="s">
        <v>1895</v>
      </c>
      <c r="H155" s="191">
        <v>1</v>
      </c>
      <c r="I155" s="192"/>
      <c r="J155" s="193">
        <f t="shared" si="10"/>
        <v>0</v>
      </c>
      <c r="K155" s="194"/>
      <c r="L155" s="39"/>
      <c r="M155" s="195" t="s">
        <v>1</v>
      </c>
      <c r="N155" s="196" t="s">
        <v>42</v>
      </c>
      <c r="O155" s="71"/>
      <c r="P155" s="197">
        <f t="shared" si="11"/>
        <v>0</v>
      </c>
      <c r="Q155" s="197">
        <v>0</v>
      </c>
      <c r="R155" s="197">
        <f t="shared" si="12"/>
        <v>0</v>
      </c>
      <c r="S155" s="197">
        <v>0</v>
      </c>
      <c r="T155" s="198">
        <f t="shared" si="1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163</v>
      </c>
      <c r="AT155" s="199" t="s">
        <v>159</v>
      </c>
      <c r="AU155" s="199" t="s">
        <v>77</v>
      </c>
      <c r="AY155" s="17" t="s">
        <v>157</v>
      </c>
      <c r="BE155" s="200">
        <f t="shared" si="14"/>
        <v>0</v>
      </c>
      <c r="BF155" s="200">
        <f t="shared" si="15"/>
        <v>0</v>
      </c>
      <c r="BG155" s="200">
        <f t="shared" si="16"/>
        <v>0</v>
      </c>
      <c r="BH155" s="200">
        <f t="shared" si="17"/>
        <v>0</v>
      </c>
      <c r="BI155" s="200">
        <f t="shared" si="18"/>
        <v>0</v>
      </c>
      <c r="BJ155" s="17" t="s">
        <v>85</v>
      </c>
      <c r="BK155" s="200">
        <f t="shared" si="19"/>
        <v>0</v>
      </c>
      <c r="BL155" s="17" t="s">
        <v>163</v>
      </c>
      <c r="BM155" s="199" t="s">
        <v>2327</v>
      </c>
    </row>
    <row r="156" spans="1:65" s="2" customFormat="1" ht="16.5" customHeight="1">
      <c r="A156" s="34"/>
      <c r="B156" s="35"/>
      <c r="C156" s="187" t="s">
        <v>397</v>
      </c>
      <c r="D156" s="187" t="s">
        <v>159</v>
      </c>
      <c r="E156" s="188" t="s">
        <v>2328</v>
      </c>
      <c r="F156" s="189" t="s">
        <v>2329</v>
      </c>
      <c r="G156" s="190" t="s">
        <v>487</v>
      </c>
      <c r="H156" s="191">
        <v>120</v>
      </c>
      <c r="I156" s="192"/>
      <c r="J156" s="193">
        <f t="shared" si="10"/>
        <v>0</v>
      </c>
      <c r="K156" s="194"/>
      <c r="L156" s="39"/>
      <c r="M156" s="195" t="s">
        <v>1</v>
      </c>
      <c r="N156" s="196" t="s">
        <v>42</v>
      </c>
      <c r="O156" s="71"/>
      <c r="P156" s="197">
        <f t="shared" si="11"/>
        <v>0</v>
      </c>
      <c r="Q156" s="197">
        <v>0</v>
      </c>
      <c r="R156" s="197">
        <f t="shared" si="12"/>
        <v>0</v>
      </c>
      <c r="S156" s="197">
        <v>0</v>
      </c>
      <c r="T156" s="198">
        <f t="shared" si="1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9" t="s">
        <v>163</v>
      </c>
      <c r="AT156" s="199" t="s">
        <v>159</v>
      </c>
      <c r="AU156" s="199" t="s">
        <v>77</v>
      </c>
      <c r="AY156" s="17" t="s">
        <v>157</v>
      </c>
      <c r="BE156" s="200">
        <f t="shared" si="14"/>
        <v>0</v>
      </c>
      <c r="BF156" s="200">
        <f t="shared" si="15"/>
        <v>0</v>
      </c>
      <c r="BG156" s="200">
        <f t="shared" si="16"/>
        <v>0</v>
      </c>
      <c r="BH156" s="200">
        <f t="shared" si="17"/>
        <v>0</v>
      </c>
      <c r="BI156" s="200">
        <f t="shared" si="18"/>
        <v>0</v>
      </c>
      <c r="BJ156" s="17" t="s">
        <v>85</v>
      </c>
      <c r="BK156" s="200">
        <f t="shared" si="19"/>
        <v>0</v>
      </c>
      <c r="BL156" s="17" t="s">
        <v>163</v>
      </c>
      <c r="BM156" s="199" t="s">
        <v>2330</v>
      </c>
    </row>
    <row r="157" spans="1:65" s="2" customFormat="1" ht="16.5" customHeight="1">
      <c r="A157" s="34"/>
      <c r="B157" s="35"/>
      <c r="C157" s="187" t="s">
        <v>403</v>
      </c>
      <c r="D157" s="187" t="s">
        <v>159</v>
      </c>
      <c r="E157" s="188" t="s">
        <v>403</v>
      </c>
      <c r="F157" s="189" t="s">
        <v>2331</v>
      </c>
      <c r="G157" s="190" t="s">
        <v>1895</v>
      </c>
      <c r="H157" s="191">
        <v>5</v>
      </c>
      <c r="I157" s="192"/>
      <c r="J157" s="193">
        <f t="shared" si="10"/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si="11"/>
        <v>0</v>
      </c>
      <c r="Q157" s="197">
        <v>0</v>
      </c>
      <c r="R157" s="197">
        <f t="shared" si="12"/>
        <v>0</v>
      </c>
      <c r="S157" s="197">
        <v>0</v>
      </c>
      <c r="T157" s="198">
        <f t="shared" si="1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163</v>
      </c>
      <c r="AT157" s="199" t="s">
        <v>159</v>
      </c>
      <c r="AU157" s="199" t="s">
        <v>77</v>
      </c>
      <c r="AY157" s="17" t="s">
        <v>157</v>
      </c>
      <c r="BE157" s="200">
        <f t="shared" si="14"/>
        <v>0</v>
      </c>
      <c r="BF157" s="200">
        <f t="shared" si="15"/>
        <v>0</v>
      </c>
      <c r="BG157" s="200">
        <f t="shared" si="16"/>
        <v>0</v>
      </c>
      <c r="BH157" s="200">
        <f t="shared" si="17"/>
        <v>0</v>
      </c>
      <c r="BI157" s="200">
        <f t="shared" si="18"/>
        <v>0</v>
      </c>
      <c r="BJ157" s="17" t="s">
        <v>85</v>
      </c>
      <c r="BK157" s="200">
        <f t="shared" si="19"/>
        <v>0</v>
      </c>
      <c r="BL157" s="17" t="s">
        <v>163</v>
      </c>
      <c r="BM157" s="199" t="s">
        <v>2332</v>
      </c>
    </row>
    <row r="158" spans="1:65" s="2" customFormat="1" ht="16.5" customHeight="1">
      <c r="A158" s="34"/>
      <c r="B158" s="35"/>
      <c r="C158" s="187" t="s">
        <v>409</v>
      </c>
      <c r="D158" s="187" t="s">
        <v>159</v>
      </c>
      <c r="E158" s="188" t="s">
        <v>397</v>
      </c>
      <c r="F158" s="189" t="s">
        <v>2329</v>
      </c>
      <c r="G158" s="190" t="s">
        <v>487</v>
      </c>
      <c r="H158" s="191">
        <v>250</v>
      </c>
      <c r="I158" s="192"/>
      <c r="J158" s="193">
        <f t="shared" si="10"/>
        <v>0</v>
      </c>
      <c r="K158" s="194"/>
      <c r="L158" s="39"/>
      <c r="M158" s="195" t="s">
        <v>1</v>
      </c>
      <c r="N158" s="196" t="s">
        <v>42</v>
      </c>
      <c r="O158" s="71"/>
      <c r="P158" s="197">
        <f t="shared" si="11"/>
        <v>0</v>
      </c>
      <c r="Q158" s="197">
        <v>0</v>
      </c>
      <c r="R158" s="197">
        <f t="shared" si="12"/>
        <v>0</v>
      </c>
      <c r="S158" s="197">
        <v>0</v>
      </c>
      <c r="T158" s="198">
        <f t="shared" si="1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163</v>
      </c>
      <c r="AT158" s="199" t="s">
        <v>159</v>
      </c>
      <c r="AU158" s="199" t="s">
        <v>77</v>
      </c>
      <c r="AY158" s="17" t="s">
        <v>157</v>
      </c>
      <c r="BE158" s="200">
        <f t="shared" si="14"/>
        <v>0</v>
      </c>
      <c r="BF158" s="200">
        <f t="shared" si="15"/>
        <v>0</v>
      </c>
      <c r="BG158" s="200">
        <f t="shared" si="16"/>
        <v>0</v>
      </c>
      <c r="BH158" s="200">
        <f t="shared" si="17"/>
        <v>0</v>
      </c>
      <c r="BI158" s="200">
        <f t="shared" si="18"/>
        <v>0</v>
      </c>
      <c r="BJ158" s="17" t="s">
        <v>85</v>
      </c>
      <c r="BK158" s="200">
        <f t="shared" si="19"/>
        <v>0</v>
      </c>
      <c r="BL158" s="17" t="s">
        <v>163</v>
      </c>
      <c r="BM158" s="199" t="s">
        <v>2333</v>
      </c>
    </row>
    <row r="159" spans="1:65" s="2" customFormat="1" ht="21.75" customHeight="1">
      <c r="A159" s="34"/>
      <c r="B159" s="35"/>
      <c r="C159" s="187" t="s">
        <v>414</v>
      </c>
      <c r="D159" s="187" t="s">
        <v>159</v>
      </c>
      <c r="E159" s="188" t="s">
        <v>414</v>
      </c>
      <c r="F159" s="189" t="s">
        <v>2334</v>
      </c>
      <c r="G159" s="190" t="s">
        <v>1895</v>
      </c>
      <c r="H159" s="191">
        <v>1</v>
      </c>
      <c r="I159" s="192"/>
      <c r="J159" s="193">
        <f t="shared" si="10"/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si="11"/>
        <v>0</v>
      </c>
      <c r="Q159" s="197">
        <v>0</v>
      </c>
      <c r="R159" s="197">
        <f t="shared" si="12"/>
        <v>0</v>
      </c>
      <c r="S159" s="197">
        <v>0</v>
      </c>
      <c r="T159" s="198">
        <f t="shared" si="1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163</v>
      </c>
      <c r="AT159" s="199" t="s">
        <v>159</v>
      </c>
      <c r="AU159" s="199" t="s">
        <v>77</v>
      </c>
      <c r="AY159" s="17" t="s">
        <v>157</v>
      </c>
      <c r="BE159" s="200">
        <f t="shared" si="14"/>
        <v>0</v>
      </c>
      <c r="BF159" s="200">
        <f t="shared" si="15"/>
        <v>0</v>
      </c>
      <c r="BG159" s="200">
        <f t="shared" si="16"/>
        <v>0</v>
      </c>
      <c r="BH159" s="200">
        <f t="shared" si="17"/>
        <v>0</v>
      </c>
      <c r="BI159" s="200">
        <f t="shared" si="18"/>
        <v>0</v>
      </c>
      <c r="BJ159" s="17" t="s">
        <v>85</v>
      </c>
      <c r="BK159" s="200">
        <f t="shared" si="19"/>
        <v>0</v>
      </c>
      <c r="BL159" s="17" t="s">
        <v>163</v>
      </c>
      <c r="BM159" s="199" t="s">
        <v>2335</v>
      </c>
    </row>
    <row r="160" spans="1:65" s="2" customFormat="1" ht="16.5" customHeight="1">
      <c r="A160" s="34"/>
      <c r="B160" s="35"/>
      <c r="C160" s="187" t="s">
        <v>424</v>
      </c>
      <c r="D160" s="187" t="s">
        <v>159</v>
      </c>
      <c r="E160" s="188" t="s">
        <v>424</v>
      </c>
      <c r="F160" s="189" t="s">
        <v>2336</v>
      </c>
      <c r="G160" s="190" t="s">
        <v>741</v>
      </c>
      <c r="H160" s="191">
        <v>2</v>
      </c>
      <c r="I160" s="192"/>
      <c r="J160" s="193">
        <f t="shared" si="1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11"/>
        <v>0</v>
      </c>
      <c r="Q160" s="197">
        <v>0</v>
      </c>
      <c r="R160" s="197">
        <f t="shared" si="12"/>
        <v>0</v>
      </c>
      <c r="S160" s="197">
        <v>0</v>
      </c>
      <c r="T160" s="198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163</v>
      </c>
      <c r="AT160" s="199" t="s">
        <v>159</v>
      </c>
      <c r="AU160" s="199" t="s">
        <v>77</v>
      </c>
      <c r="AY160" s="17" t="s">
        <v>157</v>
      </c>
      <c r="BE160" s="200">
        <f t="shared" si="14"/>
        <v>0</v>
      </c>
      <c r="BF160" s="200">
        <f t="shared" si="15"/>
        <v>0</v>
      </c>
      <c r="BG160" s="200">
        <f t="shared" si="16"/>
        <v>0</v>
      </c>
      <c r="BH160" s="200">
        <f t="shared" si="17"/>
        <v>0</v>
      </c>
      <c r="BI160" s="200">
        <f t="shared" si="18"/>
        <v>0</v>
      </c>
      <c r="BJ160" s="17" t="s">
        <v>85</v>
      </c>
      <c r="BK160" s="200">
        <f t="shared" si="19"/>
        <v>0</v>
      </c>
      <c r="BL160" s="17" t="s">
        <v>163</v>
      </c>
      <c r="BM160" s="199" t="s">
        <v>2337</v>
      </c>
    </row>
    <row r="161" spans="1:65" s="2" customFormat="1" ht="24.2" customHeight="1">
      <c r="A161" s="34"/>
      <c r="B161" s="35"/>
      <c r="C161" s="187" t="s">
        <v>430</v>
      </c>
      <c r="D161" s="187" t="s">
        <v>159</v>
      </c>
      <c r="E161" s="188" t="s">
        <v>430</v>
      </c>
      <c r="F161" s="189" t="s">
        <v>2290</v>
      </c>
      <c r="G161" s="190" t="s">
        <v>1854</v>
      </c>
      <c r="H161" s="191">
        <v>2</v>
      </c>
      <c r="I161" s="192"/>
      <c r="J161" s="193">
        <f t="shared" si="1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11"/>
        <v>0</v>
      </c>
      <c r="Q161" s="197">
        <v>0</v>
      </c>
      <c r="R161" s="197">
        <f t="shared" si="12"/>
        <v>0</v>
      </c>
      <c r="S161" s="197">
        <v>0</v>
      </c>
      <c r="T161" s="198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163</v>
      </c>
      <c r="AT161" s="199" t="s">
        <v>159</v>
      </c>
      <c r="AU161" s="199" t="s">
        <v>77</v>
      </c>
      <c r="AY161" s="17" t="s">
        <v>157</v>
      </c>
      <c r="BE161" s="200">
        <f t="shared" si="14"/>
        <v>0</v>
      </c>
      <c r="BF161" s="200">
        <f t="shared" si="15"/>
        <v>0</v>
      </c>
      <c r="BG161" s="200">
        <f t="shared" si="16"/>
        <v>0</v>
      </c>
      <c r="BH161" s="200">
        <f t="shared" si="17"/>
        <v>0</v>
      </c>
      <c r="BI161" s="200">
        <f t="shared" si="18"/>
        <v>0</v>
      </c>
      <c r="BJ161" s="17" t="s">
        <v>85</v>
      </c>
      <c r="BK161" s="200">
        <f t="shared" si="19"/>
        <v>0</v>
      </c>
      <c r="BL161" s="17" t="s">
        <v>163</v>
      </c>
      <c r="BM161" s="199" t="s">
        <v>2338</v>
      </c>
    </row>
    <row r="162" spans="1:65" s="2" customFormat="1" ht="16.5" customHeight="1">
      <c r="A162" s="34"/>
      <c r="B162" s="35"/>
      <c r="C162" s="187" t="s">
        <v>437</v>
      </c>
      <c r="D162" s="187" t="s">
        <v>159</v>
      </c>
      <c r="E162" s="188" t="s">
        <v>526</v>
      </c>
      <c r="F162" s="189" t="s">
        <v>2339</v>
      </c>
      <c r="G162" s="190" t="s">
        <v>1895</v>
      </c>
      <c r="H162" s="191">
        <v>7</v>
      </c>
      <c r="I162" s="192"/>
      <c r="J162" s="193">
        <f t="shared" si="10"/>
        <v>0</v>
      </c>
      <c r="K162" s="194"/>
      <c r="L162" s="39"/>
      <c r="M162" s="195" t="s">
        <v>1</v>
      </c>
      <c r="N162" s="196" t="s">
        <v>42</v>
      </c>
      <c r="O162" s="71"/>
      <c r="P162" s="197">
        <f t="shared" si="11"/>
        <v>0</v>
      </c>
      <c r="Q162" s="197">
        <v>0</v>
      </c>
      <c r="R162" s="197">
        <f t="shared" si="12"/>
        <v>0</v>
      </c>
      <c r="S162" s="197">
        <v>0</v>
      </c>
      <c r="T162" s="198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163</v>
      </c>
      <c r="AT162" s="199" t="s">
        <v>159</v>
      </c>
      <c r="AU162" s="199" t="s">
        <v>77</v>
      </c>
      <c r="AY162" s="17" t="s">
        <v>157</v>
      </c>
      <c r="BE162" s="200">
        <f t="shared" si="14"/>
        <v>0</v>
      </c>
      <c r="BF162" s="200">
        <f t="shared" si="15"/>
        <v>0</v>
      </c>
      <c r="BG162" s="200">
        <f t="shared" si="16"/>
        <v>0</v>
      </c>
      <c r="BH162" s="200">
        <f t="shared" si="17"/>
        <v>0</v>
      </c>
      <c r="BI162" s="200">
        <f t="shared" si="18"/>
        <v>0</v>
      </c>
      <c r="BJ162" s="17" t="s">
        <v>85</v>
      </c>
      <c r="BK162" s="200">
        <f t="shared" si="19"/>
        <v>0</v>
      </c>
      <c r="BL162" s="17" t="s">
        <v>163</v>
      </c>
      <c r="BM162" s="199" t="s">
        <v>2340</v>
      </c>
    </row>
    <row r="163" spans="1:65" s="2" customFormat="1" ht="16.5" customHeight="1">
      <c r="A163" s="34"/>
      <c r="B163" s="35"/>
      <c r="C163" s="187" t="s">
        <v>449</v>
      </c>
      <c r="D163" s="187" t="s">
        <v>159</v>
      </c>
      <c r="E163" s="188" t="s">
        <v>2341</v>
      </c>
      <c r="F163" s="189" t="s">
        <v>2342</v>
      </c>
      <c r="G163" s="190" t="s">
        <v>1895</v>
      </c>
      <c r="H163" s="191">
        <v>1</v>
      </c>
      <c r="I163" s="192"/>
      <c r="J163" s="193">
        <f t="shared" si="10"/>
        <v>0</v>
      </c>
      <c r="K163" s="194"/>
      <c r="L163" s="39"/>
      <c r="M163" s="195" t="s">
        <v>1</v>
      </c>
      <c r="N163" s="196" t="s">
        <v>42</v>
      </c>
      <c r="O163" s="71"/>
      <c r="P163" s="197">
        <f t="shared" si="11"/>
        <v>0</v>
      </c>
      <c r="Q163" s="197">
        <v>0</v>
      </c>
      <c r="R163" s="197">
        <f t="shared" si="12"/>
        <v>0</v>
      </c>
      <c r="S163" s="197">
        <v>0</v>
      </c>
      <c r="T163" s="198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163</v>
      </c>
      <c r="AT163" s="199" t="s">
        <v>159</v>
      </c>
      <c r="AU163" s="199" t="s">
        <v>77</v>
      </c>
      <c r="AY163" s="17" t="s">
        <v>157</v>
      </c>
      <c r="BE163" s="200">
        <f t="shared" si="14"/>
        <v>0</v>
      </c>
      <c r="BF163" s="200">
        <f t="shared" si="15"/>
        <v>0</v>
      </c>
      <c r="BG163" s="200">
        <f t="shared" si="16"/>
        <v>0</v>
      </c>
      <c r="BH163" s="200">
        <f t="shared" si="17"/>
        <v>0</v>
      </c>
      <c r="BI163" s="200">
        <f t="shared" si="18"/>
        <v>0</v>
      </c>
      <c r="BJ163" s="17" t="s">
        <v>85</v>
      </c>
      <c r="BK163" s="200">
        <f t="shared" si="19"/>
        <v>0</v>
      </c>
      <c r="BL163" s="17" t="s">
        <v>163</v>
      </c>
      <c r="BM163" s="199" t="s">
        <v>2343</v>
      </c>
    </row>
    <row r="164" spans="1:65" s="2" customFormat="1" ht="16.5" customHeight="1">
      <c r="A164" s="34"/>
      <c r="B164" s="35"/>
      <c r="C164" s="187" t="s">
        <v>457</v>
      </c>
      <c r="D164" s="187" t="s">
        <v>159</v>
      </c>
      <c r="E164" s="188" t="s">
        <v>457</v>
      </c>
      <c r="F164" s="189" t="s">
        <v>2344</v>
      </c>
      <c r="G164" s="190" t="s">
        <v>1895</v>
      </c>
      <c r="H164" s="191">
        <v>1</v>
      </c>
      <c r="I164" s="192"/>
      <c r="J164" s="193">
        <f t="shared" si="10"/>
        <v>0</v>
      </c>
      <c r="K164" s="194"/>
      <c r="L164" s="39"/>
      <c r="M164" s="195" t="s">
        <v>1</v>
      </c>
      <c r="N164" s="196" t="s">
        <v>42</v>
      </c>
      <c r="O164" s="71"/>
      <c r="P164" s="197">
        <f t="shared" si="11"/>
        <v>0</v>
      </c>
      <c r="Q164" s="197">
        <v>0</v>
      </c>
      <c r="R164" s="197">
        <f t="shared" si="12"/>
        <v>0</v>
      </c>
      <c r="S164" s="197">
        <v>0</v>
      </c>
      <c r="T164" s="198">
        <f t="shared" si="1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163</v>
      </c>
      <c r="AT164" s="199" t="s">
        <v>159</v>
      </c>
      <c r="AU164" s="199" t="s">
        <v>77</v>
      </c>
      <c r="AY164" s="17" t="s">
        <v>157</v>
      </c>
      <c r="BE164" s="200">
        <f t="shared" si="14"/>
        <v>0</v>
      </c>
      <c r="BF164" s="200">
        <f t="shared" si="15"/>
        <v>0</v>
      </c>
      <c r="BG164" s="200">
        <f t="shared" si="16"/>
        <v>0</v>
      </c>
      <c r="BH164" s="200">
        <f t="shared" si="17"/>
        <v>0</v>
      </c>
      <c r="BI164" s="200">
        <f t="shared" si="18"/>
        <v>0</v>
      </c>
      <c r="BJ164" s="17" t="s">
        <v>85</v>
      </c>
      <c r="BK164" s="200">
        <f t="shared" si="19"/>
        <v>0</v>
      </c>
      <c r="BL164" s="17" t="s">
        <v>163</v>
      </c>
      <c r="BM164" s="199" t="s">
        <v>2345</v>
      </c>
    </row>
    <row r="165" spans="1:65" s="2" customFormat="1" ht="16.5" customHeight="1">
      <c r="A165" s="34"/>
      <c r="B165" s="35"/>
      <c r="C165" s="187" t="s">
        <v>463</v>
      </c>
      <c r="D165" s="187" t="s">
        <v>159</v>
      </c>
      <c r="E165" s="188" t="s">
        <v>463</v>
      </c>
      <c r="F165" s="189" t="s">
        <v>2346</v>
      </c>
      <c r="G165" s="190" t="s">
        <v>1895</v>
      </c>
      <c r="H165" s="191">
        <v>200</v>
      </c>
      <c r="I165" s="192"/>
      <c r="J165" s="193">
        <f t="shared" si="10"/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si="11"/>
        <v>0</v>
      </c>
      <c r="Q165" s="197">
        <v>0</v>
      </c>
      <c r="R165" s="197">
        <f t="shared" si="12"/>
        <v>0</v>
      </c>
      <c r="S165" s="197">
        <v>0</v>
      </c>
      <c r="T165" s="198">
        <f t="shared" si="1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163</v>
      </c>
      <c r="AT165" s="199" t="s">
        <v>159</v>
      </c>
      <c r="AU165" s="199" t="s">
        <v>77</v>
      </c>
      <c r="AY165" s="17" t="s">
        <v>157</v>
      </c>
      <c r="BE165" s="200">
        <f t="shared" si="14"/>
        <v>0</v>
      </c>
      <c r="BF165" s="200">
        <f t="shared" si="15"/>
        <v>0</v>
      </c>
      <c r="BG165" s="200">
        <f t="shared" si="16"/>
        <v>0</v>
      </c>
      <c r="BH165" s="200">
        <f t="shared" si="17"/>
        <v>0</v>
      </c>
      <c r="BI165" s="200">
        <f t="shared" si="18"/>
        <v>0</v>
      </c>
      <c r="BJ165" s="17" t="s">
        <v>85</v>
      </c>
      <c r="BK165" s="200">
        <f t="shared" si="19"/>
        <v>0</v>
      </c>
      <c r="BL165" s="17" t="s">
        <v>163</v>
      </c>
      <c r="BM165" s="199" t="s">
        <v>2347</v>
      </c>
    </row>
    <row r="166" spans="1:65" s="2" customFormat="1" ht="16.5" customHeight="1">
      <c r="A166" s="34"/>
      <c r="B166" s="35"/>
      <c r="C166" s="187" t="s">
        <v>467</v>
      </c>
      <c r="D166" s="187" t="s">
        <v>159</v>
      </c>
      <c r="E166" s="188" t="s">
        <v>467</v>
      </c>
      <c r="F166" s="189" t="s">
        <v>2348</v>
      </c>
      <c r="G166" s="190" t="s">
        <v>1895</v>
      </c>
      <c r="H166" s="191">
        <v>1</v>
      </c>
      <c r="I166" s="192"/>
      <c r="J166" s="193">
        <f t="shared" si="1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11"/>
        <v>0</v>
      </c>
      <c r="Q166" s="197">
        <v>0</v>
      </c>
      <c r="R166" s="197">
        <f t="shared" si="12"/>
        <v>0</v>
      </c>
      <c r="S166" s="197">
        <v>0</v>
      </c>
      <c r="T166" s="198">
        <f t="shared" si="1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163</v>
      </c>
      <c r="AT166" s="199" t="s">
        <v>159</v>
      </c>
      <c r="AU166" s="199" t="s">
        <v>77</v>
      </c>
      <c r="AY166" s="17" t="s">
        <v>157</v>
      </c>
      <c r="BE166" s="200">
        <f t="shared" si="14"/>
        <v>0</v>
      </c>
      <c r="BF166" s="200">
        <f t="shared" si="15"/>
        <v>0</v>
      </c>
      <c r="BG166" s="200">
        <f t="shared" si="16"/>
        <v>0</v>
      </c>
      <c r="BH166" s="200">
        <f t="shared" si="17"/>
        <v>0</v>
      </c>
      <c r="BI166" s="200">
        <f t="shared" si="18"/>
        <v>0</v>
      </c>
      <c r="BJ166" s="17" t="s">
        <v>85</v>
      </c>
      <c r="BK166" s="200">
        <f t="shared" si="19"/>
        <v>0</v>
      </c>
      <c r="BL166" s="17" t="s">
        <v>163</v>
      </c>
      <c r="BM166" s="199" t="s">
        <v>2349</v>
      </c>
    </row>
    <row r="167" spans="1:65" s="2" customFormat="1" ht="21.75" customHeight="1">
      <c r="A167" s="34"/>
      <c r="B167" s="35"/>
      <c r="C167" s="187" t="s">
        <v>472</v>
      </c>
      <c r="D167" s="187" t="s">
        <v>159</v>
      </c>
      <c r="E167" s="188" t="s">
        <v>472</v>
      </c>
      <c r="F167" s="189" t="s">
        <v>2350</v>
      </c>
      <c r="G167" s="190" t="s">
        <v>1895</v>
      </c>
      <c r="H167" s="191">
        <v>2</v>
      </c>
      <c r="I167" s="192"/>
      <c r="J167" s="193">
        <f t="shared" si="1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11"/>
        <v>0</v>
      </c>
      <c r="Q167" s="197">
        <v>0</v>
      </c>
      <c r="R167" s="197">
        <f t="shared" si="12"/>
        <v>0</v>
      </c>
      <c r="S167" s="197">
        <v>0</v>
      </c>
      <c r="T167" s="198">
        <f t="shared" si="1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163</v>
      </c>
      <c r="AT167" s="199" t="s">
        <v>159</v>
      </c>
      <c r="AU167" s="199" t="s">
        <v>77</v>
      </c>
      <c r="AY167" s="17" t="s">
        <v>157</v>
      </c>
      <c r="BE167" s="200">
        <f t="shared" si="14"/>
        <v>0</v>
      </c>
      <c r="BF167" s="200">
        <f t="shared" si="15"/>
        <v>0</v>
      </c>
      <c r="BG167" s="200">
        <f t="shared" si="16"/>
        <v>0</v>
      </c>
      <c r="BH167" s="200">
        <f t="shared" si="17"/>
        <v>0</v>
      </c>
      <c r="BI167" s="200">
        <f t="shared" si="18"/>
        <v>0</v>
      </c>
      <c r="BJ167" s="17" t="s">
        <v>85</v>
      </c>
      <c r="BK167" s="200">
        <f t="shared" si="19"/>
        <v>0</v>
      </c>
      <c r="BL167" s="17" t="s">
        <v>163</v>
      </c>
      <c r="BM167" s="199" t="s">
        <v>2351</v>
      </c>
    </row>
    <row r="168" spans="1:65" s="2" customFormat="1" ht="16.5" customHeight="1">
      <c r="A168" s="34"/>
      <c r="B168" s="35"/>
      <c r="C168" s="187" t="s">
        <v>480</v>
      </c>
      <c r="D168" s="187" t="s">
        <v>159</v>
      </c>
      <c r="E168" s="188" t="s">
        <v>480</v>
      </c>
      <c r="F168" s="189" t="s">
        <v>2352</v>
      </c>
      <c r="G168" s="190" t="s">
        <v>1895</v>
      </c>
      <c r="H168" s="191">
        <v>4</v>
      </c>
      <c r="I168" s="192"/>
      <c r="J168" s="193">
        <f t="shared" si="1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11"/>
        <v>0</v>
      </c>
      <c r="Q168" s="197">
        <v>0</v>
      </c>
      <c r="R168" s="197">
        <f t="shared" si="12"/>
        <v>0</v>
      </c>
      <c r="S168" s="197">
        <v>0</v>
      </c>
      <c r="T168" s="198">
        <f t="shared" si="1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163</v>
      </c>
      <c r="AT168" s="199" t="s">
        <v>159</v>
      </c>
      <c r="AU168" s="199" t="s">
        <v>77</v>
      </c>
      <c r="AY168" s="17" t="s">
        <v>157</v>
      </c>
      <c r="BE168" s="200">
        <f t="shared" si="14"/>
        <v>0</v>
      </c>
      <c r="BF168" s="200">
        <f t="shared" si="15"/>
        <v>0</v>
      </c>
      <c r="BG168" s="200">
        <f t="shared" si="16"/>
        <v>0</v>
      </c>
      <c r="BH168" s="200">
        <f t="shared" si="17"/>
        <v>0</v>
      </c>
      <c r="BI168" s="200">
        <f t="shared" si="18"/>
        <v>0</v>
      </c>
      <c r="BJ168" s="17" t="s">
        <v>85</v>
      </c>
      <c r="BK168" s="200">
        <f t="shared" si="19"/>
        <v>0</v>
      </c>
      <c r="BL168" s="17" t="s">
        <v>163</v>
      </c>
      <c r="BM168" s="199" t="s">
        <v>2353</v>
      </c>
    </row>
    <row r="169" spans="1:65" s="2" customFormat="1" ht="16.5" customHeight="1">
      <c r="A169" s="34"/>
      <c r="B169" s="35"/>
      <c r="C169" s="187" t="s">
        <v>484</v>
      </c>
      <c r="D169" s="187" t="s">
        <v>159</v>
      </c>
      <c r="E169" s="188" t="s">
        <v>484</v>
      </c>
      <c r="F169" s="189" t="s">
        <v>2354</v>
      </c>
      <c r="G169" s="190" t="s">
        <v>1895</v>
      </c>
      <c r="H169" s="191">
        <v>4</v>
      </c>
      <c r="I169" s="192"/>
      <c r="J169" s="193">
        <f t="shared" si="1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11"/>
        <v>0</v>
      </c>
      <c r="Q169" s="197">
        <v>0</v>
      </c>
      <c r="R169" s="197">
        <f t="shared" si="12"/>
        <v>0</v>
      </c>
      <c r="S169" s="197">
        <v>0</v>
      </c>
      <c r="T169" s="198">
        <f t="shared" si="1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163</v>
      </c>
      <c r="AT169" s="199" t="s">
        <v>159</v>
      </c>
      <c r="AU169" s="199" t="s">
        <v>77</v>
      </c>
      <c r="AY169" s="17" t="s">
        <v>157</v>
      </c>
      <c r="BE169" s="200">
        <f t="shared" si="14"/>
        <v>0</v>
      </c>
      <c r="BF169" s="200">
        <f t="shared" si="15"/>
        <v>0</v>
      </c>
      <c r="BG169" s="200">
        <f t="shared" si="16"/>
        <v>0</v>
      </c>
      <c r="BH169" s="200">
        <f t="shared" si="17"/>
        <v>0</v>
      </c>
      <c r="BI169" s="200">
        <f t="shared" si="18"/>
        <v>0</v>
      </c>
      <c r="BJ169" s="17" t="s">
        <v>85</v>
      </c>
      <c r="BK169" s="200">
        <f t="shared" si="19"/>
        <v>0</v>
      </c>
      <c r="BL169" s="17" t="s">
        <v>163</v>
      </c>
      <c r="BM169" s="199" t="s">
        <v>2355</v>
      </c>
    </row>
    <row r="170" spans="1:65" s="2" customFormat="1" ht="16.5" customHeight="1">
      <c r="A170" s="34"/>
      <c r="B170" s="35"/>
      <c r="C170" s="187" t="s">
        <v>489</v>
      </c>
      <c r="D170" s="187" t="s">
        <v>159</v>
      </c>
      <c r="E170" s="188" t="s">
        <v>489</v>
      </c>
      <c r="F170" s="189" t="s">
        <v>2356</v>
      </c>
      <c r="G170" s="190" t="s">
        <v>1895</v>
      </c>
      <c r="H170" s="191">
        <v>7</v>
      </c>
      <c r="I170" s="192"/>
      <c r="J170" s="193">
        <f t="shared" si="1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11"/>
        <v>0</v>
      </c>
      <c r="Q170" s="197">
        <v>0</v>
      </c>
      <c r="R170" s="197">
        <f t="shared" si="12"/>
        <v>0</v>
      </c>
      <c r="S170" s="197">
        <v>0</v>
      </c>
      <c r="T170" s="198">
        <f t="shared" si="1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163</v>
      </c>
      <c r="AT170" s="199" t="s">
        <v>159</v>
      </c>
      <c r="AU170" s="199" t="s">
        <v>77</v>
      </c>
      <c r="AY170" s="17" t="s">
        <v>157</v>
      </c>
      <c r="BE170" s="200">
        <f t="shared" si="14"/>
        <v>0</v>
      </c>
      <c r="BF170" s="200">
        <f t="shared" si="15"/>
        <v>0</v>
      </c>
      <c r="BG170" s="200">
        <f t="shared" si="16"/>
        <v>0</v>
      </c>
      <c r="BH170" s="200">
        <f t="shared" si="17"/>
        <v>0</v>
      </c>
      <c r="BI170" s="200">
        <f t="shared" si="18"/>
        <v>0</v>
      </c>
      <c r="BJ170" s="17" t="s">
        <v>85</v>
      </c>
      <c r="BK170" s="200">
        <f t="shared" si="19"/>
        <v>0</v>
      </c>
      <c r="BL170" s="17" t="s">
        <v>163</v>
      </c>
      <c r="BM170" s="199" t="s">
        <v>2357</v>
      </c>
    </row>
    <row r="171" spans="1:65" s="2" customFormat="1" ht="16.5" customHeight="1">
      <c r="A171" s="34"/>
      <c r="B171" s="35"/>
      <c r="C171" s="187" t="s">
        <v>493</v>
      </c>
      <c r="D171" s="187" t="s">
        <v>159</v>
      </c>
      <c r="E171" s="188" t="s">
        <v>493</v>
      </c>
      <c r="F171" s="189" t="s">
        <v>2358</v>
      </c>
      <c r="G171" s="190" t="s">
        <v>1895</v>
      </c>
      <c r="H171" s="191">
        <v>19</v>
      </c>
      <c r="I171" s="192"/>
      <c r="J171" s="193">
        <f t="shared" si="1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11"/>
        <v>0</v>
      </c>
      <c r="Q171" s="197">
        <v>0</v>
      </c>
      <c r="R171" s="197">
        <f t="shared" si="12"/>
        <v>0</v>
      </c>
      <c r="S171" s="197">
        <v>0</v>
      </c>
      <c r="T171" s="198">
        <f t="shared" si="1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163</v>
      </c>
      <c r="AT171" s="199" t="s">
        <v>159</v>
      </c>
      <c r="AU171" s="199" t="s">
        <v>77</v>
      </c>
      <c r="AY171" s="17" t="s">
        <v>157</v>
      </c>
      <c r="BE171" s="200">
        <f t="shared" si="14"/>
        <v>0</v>
      </c>
      <c r="BF171" s="200">
        <f t="shared" si="15"/>
        <v>0</v>
      </c>
      <c r="BG171" s="200">
        <f t="shared" si="16"/>
        <v>0</v>
      </c>
      <c r="BH171" s="200">
        <f t="shared" si="17"/>
        <v>0</v>
      </c>
      <c r="BI171" s="200">
        <f t="shared" si="18"/>
        <v>0</v>
      </c>
      <c r="BJ171" s="17" t="s">
        <v>85</v>
      </c>
      <c r="BK171" s="200">
        <f t="shared" si="19"/>
        <v>0</v>
      </c>
      <c r="BL171" s="17" t="s">
        <v>163</v>
      </c>
      <c r="BM171" s="199" t="s">
        <v>2359</v>
      </c>
    </row>
    <row r="172" spans="1:65" s="2" customFormat="1" ht="16.5" customHeight="1">
      <c r="A172" s="34"/>
      <c r="B172" s="35"/>
      <c r="C172" s="187" t="s">
        <v>498</v>
      </c>
      <c r="D172" s="187" t="s">
        <v>159</v>
      </c>
      <c r="E172" s="188" t="s">
        <v>498</v>
      </c>
      <c r="F172" s="189" t="s">
        <v>2360</v>
      </c>
      <c r="G172" s="190" t="s">
        <v>1895</v>
      </c>
      <c r="H172" s="191">
        <v>19</v>
      </c>
      <c r="I172" s="192"/>
      <c r="J172" s="193">
        <f t="shared" si="1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11"/>
        <v>0</v>
      </c>
      <c r="Q172" s="197">
        <v>0</v>
      </c>
      <c r="R172" s="197">
        <f t="shared" si="12"/>
        <v>0</v>
      </c>
      <c r="S172" s="197">
        <v>0</v>
      </c>
      <c r="T172" s="198">
        <f t="shared" si="1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163</v>
      </c>
      <c r="AT172" s="199" t="s">
        <v>159</v>
      </c>
      <c r="AU172" s="199" t="s">
        <v>77</v>
      </c>
      <c r="AY172" s="17" t="s">
        <v>157</v>
      </c>
      <c r="BE172" s="200">
        <f t="shared" si="14"/>
        <v>0</v>
      </c>
      <c r="BF172" s="200">
        <f t="shared" si="15"/>
        <v>0</v>
      </c>
      <c r="BG172" s="200">
        <f t="shared" si="16"/>
        <v>0</v>
      </c>
      <c r="BH172" s="200">
        <f t="shared" si="17"/>
        <v>0</v>
      </c>
      <c r="BI172" s="200">
        <f t="shared" si="18"/>
        <v>0</v>
      </c>
      <c r="BJ172" s="17" t="s">
        <v>85</v>
      </c>
      <c r="BK172" s="200">
        <f t="shared" si="19"/>
        <v>0</v>
      </c>
      <c r="BL172" s="17" t="s">
        <v>163</v>
      </c>
      <c r="BM172" s="199" t="s">
        <v>2361</v>
      </c>
    </row>
    <row r="173" spans="1:65" s="2" customFormat="1" ht="16.5" customHeight="1">
      <c r="A173" s="34"/>
      <c r="B173" s="35"/>
      <c r="C173" s="187" t="s">
        <v>504</v>
      </c>
      <c r="D173" s="187" t="s">
        <v>159</v>
      </c>
      <c r="E173" s="188" t="s">
        <v>252</v>
      </c>
      <c r="F173" s="189" t="s">
        <v>2254</v>
      </c>
      <c r="G173" s="190" t="s">
        <v>487</v>
      </c>
      <c r="H173" s="191">
        <v>10</v>
      </c>
      <c r="I173" s="192"/>
      <c r="J173" s="193">
        <f t="shared" si="10"/>
        <v>0</v>
      </c>
      <c r="K173" s="194"/>
      <c r="L173" s="39"/>
      <c r="M173" s="195" t="s">
        <v>1</v>
      </c>
      <c r="N173" s="196" t="s">
        <v>42</v>
      </c>
      <c r="O173" s="71"/>
      <c r="P173" s="197">
        <f t="shared" si="11"/>
        <v>0</v>
      </c>
      <c r="Q173" s="197">
        <v>0</v>
      </c>
      <c r="R173" s="197">
        <f t="shared" si="12"/>
        <v>0</v>
      </c>
      <c r="S173" s="197">
        <v>0</v>
      </c>
      <c r="T173" s="198">
        <f t="shared" si="13"/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163</v>
      </c>
      <c r="AT173" s="199" t="s">
        <v>159</v>
      </c>
      <c r="AU173" s="199" t="s">
        <v>77</v>
      </c>
      <c r="AY173" s="17" t="s">
        <v>157</v>
      </c>
      <c r="BE173" s="200">
        <f t="shared" si="14"/>
        <v>0</v>
      </c>
      <c r="BF173" s="200">
        <f t="shared" si="15"/>
        <v>0</v>
      </c>
      <c r="BG173" s="200">
        <f t="shared" si="16"/>
        <v>0</v>
      </c>
      <c r="BH173" s="200">
        <f t="shared" si="17"/>
        <v>0</v>
      </c>
      <c r="BI173" s="200">
        <f t="shared" si="18"/>
        <v>0</v>
      </c>
      <c r="BJ173" s="17" t="s">
        <v>85</v>
      </c>
      <c r="BK173" s="200">
        <f t="shared" si="19"/>
        <v>0</v>
      </c>
      <c r="BL173" s="17" t="s">
        <v>163</v>
      </c>
      <c r="BM173" s="199" t="s">
        <v>2362</v>
      </c>
    </row>
    <row r="174" spans="1:65" s="2" customFormat="1" ht="16.5" customHeight="1">
      <c r="A174" s="34"/>
      <c r="B174" s="35"/>
      <c r="C174" s="187" t="s">
        <v>509</v>
      </c>
      <c r="D174" s="187" t="s">
        <v>159</v>
      </c>
      <c r="E174" s="188" t="s">
        <v>258</v>
      </c>
      <c r="F174" s="189" t="s">
        <v>2282</v>
      </c>
      <c r="G174" s="190" t="s">
        <v>487</v>
      </c>
      <c r="H174" s="191">
        <v>30</v>
      </c>
      <c r="I174" s="192"/>
      <c r="J174" s="193">
        <f t="shared" si="10"/>
        <v>0</v>
      </c>
      <c r="K174" s="194"/>
      <c r="L174" s="39"/>
      <c r="M174" s="195" t="s">
        <v>1</v>
      </c>
      <c r="N174" s="196" t="s">
        <v>42</v>
      </c>
      <c r="O174" s="71"/>
      <c r="P174" s="197">
        <f t="shared" si="11"/>
        <v>0</v>
      </c>
      <c r="Q174" s="197">
        <v>0</v>
      </c>
      <c r="R174" s="197">
        <f t="shared" si="12"/>
        <v>0</v>
      </c>
      <c r="S174" s="197">
        <v>0</v>
      </c>
      <c r="T174" s="198">
        <f t="shared" si="1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163</v>
      </c>
      <c r="AT174" s="199" t="s">
        <v>159</v>
      </c>
      <c r="AU174" s="199" t="s">
        <v>77</v>
      </c>
      <c r="AY174" s="17" t="s">
        <v>157</v>
      </c>
      <c r="BE174" s="200">
        <f t="shared" si="14"/>
        <v>0</v>
      </c>
      <c r="BF174" s="200">
        <f t="shared" si="15"/>
        <v>0</v>
      </c>
      <c r="BG174" s="200">
        <f t="shared" si="16"/>
        <v>0</v>
      </c>
      <c r="BH174" s="200">
        <f t="shared" si="17"/>
        <v>0</v>
      </c>
      <c r="BI174" s="200">
        <f t="shared" si="18"/>
        <v>0</v>
      </c>
      <c r="BJ174" s="17" t="s">
        <v>85</v>
      </c>
      <c r="BK174" s="200">
        <f t="shared" si="19"/>
        <v>0</v>
      </c>
      <c r="BL174" s="17" t="s">
        <v>163</v>
      </c>
      <c r="BM174" s="199" t="s">
        <v>2363</v>
      </c>
    </row>
    <row r="175" spans="1:65" s="2" customFormat="1" ht="16.5" customHeight="1">
      <c r="A175" s="34"/>
      <c r="B175" s="35"/>
      <c r="C175" s="187" t="s">
        <v>514</v>
      </c>
      <c r="D175" s="187" t="s">
        <v>159</v>
      </c>
      <c r="E175" s="188" t="s">
        <v>514</v>
      </c>
      <c r="F175" s="189" t="s">
        <v>2364</v>
      </c>
      <c r="G175" s="190" t="s">
        <v>487</v>
      </c>
      <c r="H175" s="191">
        <v>26</v>
      </c>
      <c r="I175" s="192"/>
      <c r="J175" s="193">
        <f t="shared" si="10"/>
        <v>0</v>
      </c>
      <c r="K175" s="194"/>
      <c r="L175" s="39"/>
      <c r="M175" s="195" t="s">
        <v>1</v>
      </c>
      <c r="N175" s="196" t="s">
        <v>42</v>
      </c>
      <c r="O175" s="71"/>
      <c r="P175" s="197">
        <f t="shared" si="11"/>
        <v>0</v>
      </c>
      <c r="Q175" s="197">
        <v>0</v>
      </c>
      <c r="R175" s="197">
        <f t="shared" si="12"/>
        <v>0</v>
      </c>
      <c r="S175" s="197">
        <v>0</v>
      </c>
      <c r="T175" s="198">
        <f t="shared" si="1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163</v>
      </c>
      <c r="AT175" s="199" t="s">
        <v>159</v>
      </c>
      <c r="AU175" s="199" t="s">
        <v>77</v>
      </c>
      <c r="AY175" s="17" t="s">
        <v>157</v>
      </c>
      <c r="BE175" s="200">
        <f t="shared" si="14"/>
        <v>0</v>
      </c>
      <c r="BF175" s="200">
        <f t="shared" si="15"/>
        <v>0</v>
      </c>
      <c r="BG175" s="200">
        <f t="shared" si="16"/>
        <v>0</v>
      </c>
      <c r="BH175" s="200">
        <f t="shared" si="17"/>
        <v>0</v>
      </c>
      <c r="BI175" s="200">
        <f t="shared" si="18"/>
        <v>0</v>
      </c>
      <c r="BJ175" s="17" t="s">
        <v>85</v>
      </c>
      <c r="BK175" s="200">
        <f t="shared" si="19"/>
        <v>0</v>
      </c>
      <c r="BL175" s="17" t="s">
        <v>163</v>
      </c>
      <c r="BM175" s="199" t="s">
        <v>2365</v>
      </c>
    </row>
    <row r="176" spans="1:65" s="2" customFormat="1" ht="16.5" customHeight="1">
      <c r="A176" s="34"/>
      <c r="B176" s="35"/>
      <c r="C176" s="187" t="s">
        <v>518</v>
      </c>
      <c r="D176" s="187" t="s">
        <v>159</v>
      </c>
      <c r="E176" s="188" t="s">
        <v>518</v>
      </c>
      <c r="F176" s="189" t="s">
        <v>2366</v>
      </c>
      <c r="G176" s="190" t="s">
        <v>1895</v>
      </c>
      <c r="H176" s="191">
        <v>40</v>
      </c>
      <c r="I176" s="192"/>
      <c r="J176" s="193">
        <f t="shared" si="10"/>
        <v>0</v>
      </c>
      <c r="K176" s="194"/>
      <c r="L176" s="39"/>
      <c r="M176" s="195" t="s">
        <v>1</v>
      </c>
      <c r="N176" s="196" t="s">
        <v>42</v>
      </c>
      <c r="O176" s="71"/>
      <c r="P176" s="197">
        <f t="shared" si="11"/>
        <v>0</v>
      </c>
      <c r="Q176" s="197">
        <v>0</v>
      </c>
      <c r="R176" s="197">
        <f t="shared" si="12"/>
        <v>0</v>
      </c>
      <c r="S176" s="197">
        <v>0</v>
      </c>
      <c r="T176" s="198">
        <f t="shared" si="1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163</v>
      </c>
      <c r="AT176" s="199" t="s">
        <v>159</v>
      </c>
      <c r="AU176" s="199" t="s">
        <v>77</v>
      </c>
      <c r="AY176" s="17" t="s">
        <v>157</v>
      </c>
      <c r="BE176" s="200">
        <f t="shared" si="14"/>
        <v>0</v>
      </c>
      <c r="BF176" s="200">
        <f t="shared" si="15"/>
        <v>0</v>
      </c>
      <c r="BG176" s="200">
        <f t="shared" si="16"/>
        <v>0</v>
      </c>
      <c r="BH176" s="200">
        <f t="shared" si="17"/>
        <v>0</v>
      </c>
      <c r="BI176" s="200">
        <f t="shared" si="18"/>
        <v>0</v>
      </c>
      <c r="BJ176" s="17" t="s">
        <v>85</v>
      </c>
      <c r="BK176" s="200">
        <f t="shared" si="19"/>
        <v>0</v>
      </c>
      <c r="BL176" s="17" t="s">
        <v>163</v>
      </c>
      <c r="BM176" s="199" t="s">
        <v>2367</v>
      </c>
    </row>
    <row r="177" spans="1:65" s="2" customFormat="1" ht="16.5" customHeight="1">
      <c r="A177" s="34"/>
      <c r="B177" s="35"/>
      <c r="C177" s="187" t="s">
        <v>522</v>
      </c>
      <c r="D177" s="187" t="s">
        <v>159</v>
      </c>
      <c r="E177" s="188" t="s">
        <v>522</v>
      </c>
      <c r="F177" s="189" t="s">
        <v>2368</v>
      </c>
      <c r="G177" s="190" t="s">
        <v>487</v>
      </c>
      <c r="H177" s="191">
        <v>5</v>
      </c>
      <c r="I177" s="192"/>
      <c r="J177" s="193">
        <f t="shared" si="10"/>
        <v>0</v>
      </c>
      <c r="K177" s="194"/>
      <c r="L177" s="39"/>
      <c r="M177" s="195" t="s">
        <v>1</v>
      </c>
      <c r="N177" s="196" t="s">
        <v>42</v>
      </c>
      <c r="O177" s="71"/>
      <c r="P177" s="197">
        <f t="shared" si="11"/>
        <v>0</v>
      </c>
      <c r="Q177" s="197">
        <v>0</v>
      </c>
      <c r="R177" s="197">
        <f t="shared" si="12"/>
        <v>0</v>
      </c>
      <c r="S177" s="197">
        <v>0</v>
      </c>
      <c r="T177" s="198">
        <f t="shared" si="1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163</v>
      </c>
      <c r="AT177" s="199" t="s">
        <v>159</v>
      </c>
      <c r="AU177" s="199" t="s">
        <v>77</v>
      </c>
      <c r="AY177" s="17" t="s">
        <v>157</v>
      </c>
      <c r="BE177" s="200">
        <f t="shared" si="14"/>
        <v>0</v>
      </c>
      <c r="BF177" s="200">
        <f t="shared" si="15"/>
        <v>0</v>
      </c>
      <c r="BG177" s="200">
        <f t="shared" si="16"/>
        <v>0</v>
      </c>
      <c r="BH177" s="200">
        <f t="shared" si="17"/>
        <v>0</v>
      </c>
      <c r="BI177" s="200">
        <f t="shared" si="18"/>
        <v>0</v>
      </c>
      <c r="BJ177" s="17" t="s">
        <v>85</v>
      </c>
      <c r="BK177" s="200">
        <f t="shared" si="19"/>
        <v>0</v>
      </c>
      <c r="BL177" s="17" t="s">
        <v>163</v>
      </c>
      <c r="BM177" s="199" t="s">
        <v>2369</v>
      </c>
    </row>
    <row r="178" spans="1:65" s="2" customFormat="1" ht="16.5" customHeight="1">
      <c r="A178" s="34"/>
      <c r="B178" s="35"/>
      <c r="C178" s="187" t="s">
        <v>526</v>
      </c>
      <c r="D178" s="187" t="s">
        <v>159</v>
      </c>
      <c r="E178" s="188" t="s">
        <v>526</v>
      </c>
      <c r="F178" s="189" t="s">
        <v>2339</v>
      </c>
      <c r="G178" s="190" t="s">
        <v>1895</v>
      </c>
      <c r="H178" s="191">
        <v>50</v>
      </c>
      <c r="I178" s="192"/>
      <c r="J178" s="193">
        <f t="shared" si="10"/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si="11"/>
        <v>0</v>
      </c>
      <c r="Q178" s="197">
        <v>0</v>
      </c>
      <c r="R178" s="197">
        <f t="shared" si="12"/>
        <v>0</v>
      </c>
      <c r="S178" s="197">
        <v>0</v>
      </c>
      <c r="T178" s="198">
        <f t="shared" si="1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163</v>
      </c>
      <c r="AT178" s="199" t="s">
        <v>159</v>
      </c>
      <c r="AU178" s="199" t="s">
        <v>77</v>
      </c>
      <c r="AY178" s="17" t="s">
        <v>157</v>
      </c>
      <c r="BE178" s="200">
        <f t="shared" si="14"/>
        <v>0</v>
      </c>
      <c r="BF178" s="200">
        <f t="shared" si="15"/>
        <v>0</v>
      </c>
      <c r="BG178" s="200">
        <f t="shared" si="16"/>
        <v>0</v>
      </c>
      <c r="BH178" s="200">
        <f t="shared" si="17"/>
        <v>0</v>
      </c>
      <c r="BI178" s="200">
        <f t="shared" si="18"/>
        <v>0</v>
      </c>
      <c r="BJ178" s="17" t="s">
        <v>85</v>
      </c>
      <c r="BK178" s="200">
        <f t="shared" si="19"/>
        <v>0</v>
      </c>
      <c r="BL178" s="17" t="s">
        <v>163</v>
      </c>
      <c r="BM178" s="199" t="s">
        <v>2370</v>
      </c>
    </row>
    <row r="179" spans="1:65" s="2" customFormat="1" ht="16.5" customHeight="1">
      <c r="A179" s="34"/>
      <c r="B179" s="35"/>
      <c r="C179" s="187" t="s">
        <v>532</v>
      </c>
      <c r="D179" s="187" t="s">
        <v>159</v>
      </c>
      <c r="E179" s="188" t="s">
        <v>532</v>
      </c>
      <c r="F179" s="189" t="s">
        <v>2371</v>
      </c>
      <c r="G179" s="190" t="s">
        <v>487</v>
      </c>
      <c r="H179" s="191">
        <v>20</v>
      </c>
      <c r="I179" s="192"/>
      <c r="J179" s="193">
        <f t="shared" si="1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11"/>
        <v>0</v>
      </c>
      <c r="Q179" s="197">
        <v>0</v>
      </c>
      <c r="R179" s="197">
        <f t="shared" si="12"/>
        <v>0</v>
      </c>
      <c r="S179" s="197">
        <v>0</v>
      </c>
      <c r="T179" s="198">
        <f t="shared" si="1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163</v>
      </c>
      <c r="AT179" s="199" t="s">
        <v>159</v>
      </c>
      <c r="AU179" s="199" t="s">
        <v>77</v>
      </c>
      <c r="AY179" s="17" t="s">
        <v>157</v>
      </c>
      <c r="BE179" s="200">
        <f t="shared" si="14"/>
        <v>0</v>
      </c>
      <c r="BF179" s="200">
        <f t="shared" si="15"/>
        <v>0</v>
      </c>
      <c r="BG179" s="200">
        <f t="shared" si="16"/>
        <v>0</v>
      </c>
      <c r="BH179" s="200">
        <f t="shared" si="17"/>
        <v>0</v>
      </c>
      <c r="BI179" s="200">
        <f t="shared" si="18"/>
        <v>0</v>
      </c>
      <c r="BJ179" s="17" t="s">
        <v>85</v>
      </c>
      <c r="BK179" s="200">
        <f t="shared" si="19"/>
        <v>0</v>
      </c>
      <c r="BL179" s="17" t="s">
        <v>163</v>
      </c>
      <c r="BM179" s="199" t="s">
        <v>2372</v>
      </c>
    </row>
    <row r="180" spans="1:65" s="2" customFormat="1" ht="16.5" customHeight="1">
      <c r="A180" s="34"/>
      <c r="B180" s="35"/>
      <c r="C180" s="187" t="s">
        <v>537</v>
      </c>
      <c r="D180" s="187" t="s">
        <v>159</v>
      </c>
      <c r="E180" s="188" t="s">
        <v>537</v>
      </c>
      <c r="F180" s="189" t="s">
        <v>2373</v>
      </c>
      <c r="G180" s="190" t="s">
        <v>487</v>
      </c>
      <c r="H180" s="191">
        <v>20</v>
      </c>
      <c r="I180" s="192"/>
      <c r="J180" s="193">
        <f t="shared" si="1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11"/>
        <v>0</v>
      </c>
      <c r="Q180" s="197">
        <v>0</v>
      </c>
      <c r="R180" s="197">
        <f t="shared" si="12"/>
        <v>0</v>
      </c>
      <c r="S180" s="197">
        <v>0</v>
      </c>
      <c r="T180" s="198">
        <f t="shared" si="1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163</v>
      </c>
      <c r="AT180" s="199" t="s">
        <v>159</v>
      </c>
      <c r="AU180" s="199" t="s">
        <v>77</v>
      </c>
      <c r="AY180" s="17" t="s">
        <v>157</v>
      </c>
      <c r="BE180" s="200">
        <f t="shared" si="14"/>
        <v>0</v>
      </c>
      <c r="BF180" s="200">
        <f t="shared" si="15"/>
        <v>0</v>
      </c>
      <c r="BG180" s="200">
        <f t="shared" si="16"/>
        <v>0</v>
      </c>
      <c r="BH180" s="200">
        <f t="shared" si="17"/>
        <v>0</v>
      </c>
      <c r="BI180" s="200">
        <f t="shared" si="18"/>
        <v>0</v>
      </c>
      <c r="BJ180" s="17" t="s">
        <v>85</v>
      </c>
      <c r="BK180" s="200">
        <f t="shared" si="19"/>
        <v>0</v>
      </c>
      <c r="BL180" s="17" t="s">
        <v>163</v>
      </c>
      <c r="BM180" s="199" t="s">
        <v>2374</v>
      </c>
    </row>
    <row r="181" spans="1:65" s="2" customFormat="1" ht="16.5" customHeight="1">
      <c r="A181" s="34"/>
      <c r="B181" s="35"/>
      <c r="C181" s="187" t="s">
        <v>559</v>
      </c>
      <c r="D181" s="187" t="s">
        <v>159</v>
      </c>
      <c r="E181" s="188" t="s">
        <v>559</v>
      </c>
      <c r="F181" s="189" t="s">
        <v>2375</v>
      </c>
      <c r="G181" s="190" t="s">
        <v>741</v>
      </c>
      <c r="H181" s="191">
        <v>1</v>
      </c>
      <c r="I181" s="192"/>
      <c r="J181" s="193">
        <f t="shared" ref="J181:J212" si="20">ROUND(I181*H181,2)</f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ref="P181:P212" si="21">O181*H181</f>
        <v>0</v>
      </c>
      <c r="Q181" s="197">
        <v>0</v>
      </c>
      <c r="R181" s="197">
        <f t="shared" ref="R181:R212" si="22">Q181*H181</f>
        <v>0</v>
      </c>
      <c r="S181" s="197">
        <v>0</v>
      </c>
      <c r="T181" s="198">
        <f t="shared" ref="T181:T212" si="23"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163</v>
      </c>
      <c r="AT181" s="199" t="s">
        <v>159</v>
      </c>
      <c r="AU181" s="199" t="s">
        <v>77</v>
      </c>
      <c r="AY181" s="17" t="s">
        <v>157</v>
      </c>
      <c r="BE181" s="200">
        <f t="shared" ref="BE181:BE192" si="24">IF(N181="základní",J181,0)</f>
        <v>0</v>
      </c>
      <c r="BF181" s="200">
        <f t="shared" ref="BF181:BF192" si="25">IF(N181="snížená",J181,0)</f>
        <v>0</v>
      </c>
      <c r="BG181" s="200">
        <f t="shared" ref="BG181:BG192" si="26">IF(N181="zákl. přenesená",J181,0)</f>
        <v>0</v>
      </c>
      <c r="BH181" s="200">
        <f t="shared" ref="BH181:BH192" si="27">IF(N181="sníž. přenesená",J181,0)</f>
        <v>0</v>
      </c>
      <c r="BI181" s="200">
        <f t="shared" ref="BI181:BI192" si="28">IF(N181="nulová",J181,0)</f>
        <v>0</v>
      </c>
      <c r="BJ181" s="17" t="s">
        <v>85</v>
      </c>
      <c r="BK181" s="200">
        <f t="shared" ref="BK181:BK192" si="29">ROUND(I181*H181,2)</f>
        <v>0</v>
      </c>
      <c r="BL181" s="17" t="s">
        <v>163</v>
      </c>
      <c r="BM181" s="199" t="s">
        <v>2376</v>
      </c>
    </row>
    <row r="182" spans="1:65" s="2" customFormat="1" ht="21.75" customHeight="1">
      <c r="A182" s="34"/>
      <c r="B182" s="35"/>
      <c r="C182" s="187" t="s">
        <v>574</v>
      </c>
      <c r="D182" s="187" t="s">
        <v>159</v>
      </c>
      <c r="E182" s="188" t="s">
        <v>574</v>
      </c>
      <c r="F182" s="189" t="s">
        <v>2377</v>
      </c>
      <c r="G182" s="190" t="s">
        <v>171</v>
      </c>
      <c r="H182" s="191">
        <v>0.5</v>
      </c>
      <c r="I182" s="192"/>
      <c r="J182" s="193">
        <f t="shared" si="20"/>
        <v>0</v>
      </c>
      <c r="K182" s="194"/>
      <c r="L182" s="39"/>
      <c r="M182" s="195" t="s">
        <v>1</v>
      </c>
      <c r="N182" s="196" t="s">
        <v>42</v>
      </c>
      <c r="O182" s="71"/>
      <c r="P182" s="197">
        <f t="shared" si="21"/>
        <v>0</v>
      </c>
      <c r="Q182" s="197">
        <v>0</v>
      </c>
      <c r="R182" s="197">
        <f t="shared" si="22"/>
        <v>0</v>
      </c>
      <c r="S182" s="197">
        <v>0</v>
      </c>
      <c r="T182" s="198">
        <f t="shared" si="2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163</v>
      </c>
      <c r="AT182" s="199" t="s">
        <v>159</v>
      </c>
      <c r="AU182" s="199" t="s">
        <v>77</v>
      </c>
      <c r="AY182" s="17" t="s">
        <v>157</v>
      </c>
      <c r="BE182" s="200">
        <f t="shared" si="24"/>
        <v>0</v>
      </c>
      <c r="BF182" s="200">
        <f t="shared" si="25"/>
        <v>0</v>
      </c>
      <c r="BG182" s="200">
        <f t="shared" si="26"/>
        <v>0</v>
      </c>
      <c r="BH182" s="200">
        <f t="shared" si="27"/>
        <v>0</v>
      </c>
      <c r="BI182" s="200">
        <f t="shared" si="28"/>
        <v>0</v>
      </c>
      <c r="BJ182" s="17" t="s">
        <v>85</v>
      </c>
      <c r="BK182" s="200">
        <f t="shared" si="29"/>
        <v>0</v>
      </c>
      <c r="BL182" s="17" t="s">
        <v>163</v>
      </c>
      <c r="BM182" s="199" t="s">
        <v>2378</v>
      </c>
    </row>
    <row r="183" spans="1:65" s="2" customFormat="1" ht="24.2" customHeight="1">
      <c r="A183" s="34"/>
      <c r="B183" s="35"/>
      <c r="C183" s="187" t="s">
        <v>580</v>
      </c>
      <c r="D183" s="187" t="s">
        <v>159</v>
      </c>
      <c r="E183" s="188" t="s">
        <v>580</v>
      </c>
      <c r="F183" s="189" t="s">
        <v>2379</v>
      </c>
      <c r="G183" s="190" t="s">
        <v>487</v>
      </c>
      <c r="H183" s="191">
        <v>40</v>
      </c>
      <c r="I183" s="192"/>
      <c r="J183" s="193">
        <f t="shared" si="20"/>
        <v>0</v>
      </c>
      <c r="K183" s="194"/>
      <c r="L183" s="39"/>
      <c r="M183" s="195" t="s">
        <v>1</v>
      </c>
      <c r="N183" s="196" t="s">
        <v>42</v>
      </c>
      <c r="O183" s="71"/>
      <c r="P183" s="197">
        <f t="shared" si="21"/>
        <v>0</v>
      </c>
      <c r="Q183" s="197">
        <v>0</v>
      </c>
      <c r="R183" s="197">
        <f t="shared" si="22"/>
        <v>0</v>
      </c>
      <c r="S183" s="197">
        <v>0</v>
      </c>
      <c r="T183" s="198">
        <f t="shared" si="2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163</v>
      </c>
      <c r="AT183" s="199" t="s">
        <v>159</v>
      </c>
      <c r="AU183" s="199" t="s">
        <v>77</v>
      </c>
      <c r="AY183" s="17" t="s">
        <v>157</v>
      </c>
      <c r="BE183" s="200">
        <f t="shared" si="24"/>
        <v>0</v>
      </c>
      <c r="BF183" s="200">
        <f t="shared" si="25"/>
        <v>0</v>
      </c>
      <c r="BG183" s="200">
        <f t="shared" si="26"/>
        <v>0</v>
      </c>
      <c r="BH183" s="200">
        <f t="shared" si="27"/>
        <v>0</v>
      </c>
      <c r="BI183" s="200">
        <f t="shared" si="28"/>
        <v>0</v>
      </c>
      <c r="BJ183" s="17" t="s">
        <v>85</v>
      </c>
      <c r="BK183" s="200">
        <f t="shared" si="29"/>
        <v>0</v>
      </c>
      <c r="BL183" s="17" t="s">
        <v>163</v>
      </c>
      <c r="BM183" s="199" t="s">
        <v>2380</v>
      </c>
    </row>
    <row r="184" spans="1:65" s="2" customFormat="1" ht="24.2" customHeight="1">
      <c r="A184" s="34"/>
      <c r="B184" s="35"/>
      <c r="C184" s="187" t="s">
        <v>585</v>
      </c>
      <c r="D184" s="187" t="s">
        <v>159</v>
      </c>
      <c r="E184" s="188" t="s">
        <v>585</v>
      </c>
      <c r="F184" s="189" t="s">
        <v>2381</v>
      </c>
      <c r="G184" s="190" t="s">
        <v>1895</v>
      </c>
      <c r="H184" s="191">
        <v>10</v>
      </c>
      <c r="I184" s="192"/>
      <c r="J184" s="193">
        <f t="shared" si="20"/>
        <v>0</v>
      </c>
      <c r="K184" s="194"/>
      <c r="L184" s="39"/>
      <c r="M184" s="195" t="s">
        <v>1</v>
      </c>
      <c r="N184" s="196" t="s">
        <v>42</v>
      </c>
      <c r="O184" s="71"/>
      <c r="P184" s="197">
        <f t="shared" si="21"/>
        <v>0</v>
      </c>
      <c r="Q184" s="197">
        <v>0</v>
      </c>
      <c r="R184" s="197">
        <f t="shared" si="22"/>
        <v>0</v>
      </c>
      <c r="S184" s="197">
        <v>0</v>
      </c>
      <c r="T184" s="198">
        <f t="shared" si="2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163</v>
      </c>
      <c r="AT184" s="199" t="s">
        <v>159</v>
      </c>
      <c r="AU184" s="199" t="s">
        <v>77</v>
      </c>
      <c r="AY184" s="17" t="s">
        <v>157</v>
      </c>
      <c r="BE184" s="200">
        <f t="shared" si="24"/>
        <v>0</v>
      </c>
      <c r="BF184" s="200">
        <f t="shared" si="25"/>
        <v>0</v>
      </c>
      <c r="BG184" s="200">
        <f t="shared" si="26"/>
        <v>0</v>
      </c>
      <c r="BH184" s="200">
        <f t="shared" si="27"/>
        <v>0</v>
      </c>
      <c r="BI184" s="200">
        <f t="shared" si="28"/>
        <v>0</v>
      </c>
      <c r="BJ184" s="17" t="s">
        <v>85</v>
      </c>
      <c r="BK184" s="200">
        <f t="shared" si="29"/>
        <v>0</v>
      </c>
      <c r="BL184" s="17" t="s">
        <v>163</v>
      </c>
      <c r="BM184" s="199" t="s">
        <v>2382</v>
      </c>
    </row>
    <row r="185" spans="1:65" s="2" customFormat="1" ht="16.5" customHeight="1">
      <c r="A185" s="34"/>
      <c r="B185" s="35"/>
      <c r="C185" s="187" t="s">
        <v>590</v>
      </c>
      <c r="D185" s="187" t="s">
        <v>159</v>
      </c>
      <c r="E185" s="188" t="s">
        <v>590</v>
      </c>
      <c r="F185" s="189" t="s">
        <v>2383</v>
      </c>
      <c r="G185" s="190" t="s">
        <v>1854</v>
      </c>
      <c r="H185" s="191">
        <v>4</v>
      </c>
      <c r="I185" s="192"/>
      <c r="J185" s="193">
        <f t="shared" si="20"/>
        <v>0</v>
      </c>
      <c r="K185" s="194"/>
      <c r="L185" s="39"/>
      <c r="M185" s="195" t="s">
        <v>1</v>
      </c>
      <c r="N185" s="196" t="s">
        <v>42</v>
      </c>
      <c r="O185" s="71"/>
      <c r="P185" s="197">
        <f t="shared" si="21"/>
        <v>0</v>
      </c>
      <c r="Q185" s="197">
        <v>0</v>
      </c>
      <c r="R185" s="197">
        <f t="shared" si="22"/>
        <v>0</v>
      </c>
      <c r="S185" s="197">
        <v>0</v>
      </c>
      <c r="T185" s="198">
        <f t="shared" si="2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163</v>
      </c>
      <c r="AT185" s="199" t="s">
        <v>159</v>
      </c>
      <c r="AU185" s="199" t="s">
        <v>77</v>
      </c>
      <c r="AY185" s="17" t="s">
        <v>157</v>
      </c>
      <c r="BE185" s="200">
        <f t="shared" si="24"/>
        <v>0</v>
      </c>
      <c r="BF185" s="200">
        <f t="shared" si="25"/>
        <v>0</v>
      </c>
      <c r="BG185" s="200">
        <f t="shared" si="26"/>
        <v>0</v>
      </c>
      <c r="BH185" s="200">
        <f t="shared" si="27"/>
        <v>0</v>
      </c>
      <c r="BI185" s="200">
        <f t="shared" si="28"/>
        <v>0</v>
      </c>
      <c r="BJ185" s="17" t="s">
        <v>85</v>
      </c>
      <c r="BK185" s="200">
        <f t="shared" si="29"/>
        <v>0</v>
      </c>
      <c r="BL185" s="17" t="s">
        <v>163</v>
      </c>
      <c r="BM185" s="199" t="s">
        <v>2384</v>
      </c>
    </row>
    <row r="186" spans="1:65" s="2" customFormat="1" ht="16.5" customHeight="1">
      <c r="A186" s="34"/>
      <c r="B186" s="35"/>
      <c r="C186" s="187" t="s">
        <v>595</v>
      </c>
      <c r="D186" s="187" t="s">
        <v>159</v>
      </c>
      <c r="E186" s="188" t="s">
        <v>595</v>
      </c>
      <c r="F186" s="189" t="s">
        <v>2385</v>
      </c>
      <c r="G186" s="190" t="s">
        <v>1854</v>
      </c>
      <c r="H186" s="191">
        <v>3</v>
      </c>
      <c r="I186" s="192"/>
      <c r="J186" s="193">
        <f t="shared" si="20"/>
        <v>0</v>
      </c>
      <c r="K186" s="194"/>
      <c r="L186" s="39"/>
      <c r="M186" s="195" t="s">
        <v>1</v>
      </c>
      <c r="N186" s="196" t="s">
        <v>42</v>
      </c>
      <c r="O186" s="71"/>
      <c r="P186" s="197">
        <f t="shared" si="21"/>
        <v>0</v>
      </c>
      <c r="Q186" s="197">
        <v>0</v>
      </c>
      <c r="R186" s="197">
        <f t="shared" si="22"/>
        <v>0</v>
      </c>
      <c r="S186" s="197">
        <v>0</v>
      </c>
      <c r="T186" s="198">
        <f t="shared" si="23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163</v>
      </c>
      <c r="AT186" s="199" t="s">
        <v>159</v>
      </c>
      <c r="AU186" s="199" t="s">
        <v>77</v>
      </c>
      <c r="AY186" s="17" t="s">
        <v>157</v>
      </c>
      <c r="BE186" s="200">
        <f t="shared" si="24"/>
        <v>0</v>
      </c>
      <c r="BF186" s="200">
        <f t="shared" si="25"/>
        <v>0</v>
      </c>
      <c r="BG186" s="200">
        <f t="shared" si="26"/>
        <v>0</v>
      </c>
      <c r="BH186" s="200">
        <f t="shared" si="27"/>
        <v>0</v>
      </c>
      <c r="BI186" s="200">
        <f t="shared" si="28"/>
        <v>0</v>
      </c>
      <c r="BJ186" s="17" t="s">
        <v>85</v>
      </c>
      <c r="BK186" s="200">
        <f t="shared" si="29"/>
        <v>0</v>
      </c>
      <c r="BL186" s="17" t="s">
        <v>163</v>
      </c>
      <c r="BM186" s="199" t="s">
        <v>2386</v>
      </c>
    </row>
    <row r="187" spans="1:65" s="2" customFormat="1" ht="16.5" customHeight="1">
      <c r="A187" s="34"/>
      <c r="B187" s="35"/>
      <c r="C187" s="187" t="s">
        <v>600</v>
      </c>
      <c r="D187" s="187" t="s">
        <v>159</v>
      </c>
      <c r="E187" s="188" t="s">
        <v>600</v>
      </c>
      <c r="F187" s="189" t="s">
        <v>2387</v>
      </c>
      <c r="G187" s="190" t="s">
        <v>1854</v>
      </c>
      <c r="H187" s="191">
        <v>4</v>
      </c>
      <c r="I187" s="192"/>
      <c r="J187" s="193">
        <f t="shared" si="20"/>
        <v>0</v>
      </c>
      <c r="K187" s="194"/>
      <c r="L187" s="39"/>
      <c r="M187" s="195" t="s">
        <v>1</v>
      </c>
      <c r="N187" s="196" t="s">
        <v>42</v>
      </c>
      <c r="O187" s="71"/>
      <c r="P187" s="197">
        <f t="shared" si="21"/>
        <v>0</v>
      </c>
      <c r="Q187" s="197">
        <v>0</v>
      </c>
      <c r="R187" s="197">
        <f t="shared" si="22"/>
        <v>0</v>
      </c>
      <c r="S187" s="197">
        <v>0</v>
      </c>
      <c r="T187" s="198">
        <f t="shared" si="23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163</v>
      </c>
      <c r="AT187" s="199" t="s">
        <v>159</v>
      </c>
      <c r="AU187" s="199" t="s">
        <v>77</v>
      </c>
      <c r="AY187" s="17" t="s">
        <v>157</v>
      </c>
      <c r="BE187" s="200">
        <f t="shared" si="24"/>
        <v>0</v>
      </c>
      <c r="BF187" s="200">
        <f t="shared" si="25"/>
        <v>0</v>
      </c>
      <c r="BG187" s="200">
        <f t="shared" si="26"/>
        <v>0</v>
      </c>
      <c r="BH187" s="200">
        <f t="shared" si="27"/>
        <v>0</v>
      </c>
      <c r="BI187" s="200">
        <f t="shared" si="28"/>
        <v>0</v>
      </c>
      <c r="BJ187" s="17" t="s">
        <v>85</v>
      </c>
      <c r="BK187" s="200">
        <f t="shared" si="29"/>
        <v>0</v>
      </c>
      <c r="BL187" s="17" t="s">
        <v>163</v>
      </c>
      <c r="BM187" s="199" t="s">
        <v>2388</v>
      </c>
    </row>
    <row r="188" spans="1:65" s="2" customFormat="1" ht="16.5" customHeight="1">
      <c r="A188" s="34"/>
      <c r="B188" s="35"/>
      <c r="C188" s="187" t="s">
        <v>605</v>
      </c>
      <c r="D188" s="187" t="s">
        <v>159</v>
      </c>
      <c r="E188" s="188" t="s">
        <v>605</v>
      </c>
      <c r="F188" s="189" t="s">
        <v>2389</v>
      </c>
      <c r="G188" s="190" t="s">
        <v>1854</v>
      </c>
      <c r="H188" s="191">
        <v>6</v>
      </c>
      <c r="I188" s="192"/>
      <c r="J188" s="193">
        <f t="shared" si="20"/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si="21"/>
        <v>0</v>
      </c>
      <c r="Q188" s="197">
        <v>0</v>
      </c>
      <c r="R188" s="197">
        <f t="shared" si="22"/>
        <v>0</v>
      </c>
      <c r="S188" s="197">
        <v>0</v>
      </c>
      <c r="T188" s="198">
        <f t="shared" si="23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163</v>
      </c>
      <c r="AT188" s="199" t="s">
        <v>159</v>
      </c>
      <c r="AU188" s="199" t="s">
        <v>77</v>
      </c>
      <c r="AY188" s="17" t="s">
        <v>157</v>
      </c>
      <c r="BE188" s="200">
        <f t="shared" si="24"/>
        <v>0</v>
      </c>
      <c r="BF188" s="200">
        <f t="shared" si="25"/>
        <v>0</v>
      </c>
      <c r="BG188" s="200">
        <f t="shared" si="26"/>
        <v>0</v>
      </c>
      <c r="BH188" s="200">
        <f t="shared" si="27"/>
        <v>0</v>
      </c>
      <c r="BI188" s="200">
        <f t="shared" si="28"/>
        <v>0</v>
      </c>
      <c r="BJ188" s="17" t="s">
        <v>85</v>
      </c>
      <c r="BK188" s="200">
        <f t="shared" si="29"/>
        <v>0</v>
      </c>
      <c r="BL188" s="17" t="s">
        <v>163</v>
      </c>
      <c r="BM188" s="199" t="s">
        <v>2390</v>
      </c>
    </row>
    <row r="189" spans="1:65" s="2" customFormat="1" ht="16.5" customHeight="1">
      <c r="A189" s="34"/>
      <c r="B189" s="35"/>
      <c r="C189" s="187" t="s">
        <v>610</v>
      </c>
      <c r="D189" s="187" t="s">
        <v>159</v>
      </c>
      <c r="E189" s="188" t="s">
        <v>610</v>
      </c>
      <c r="F189" s="189" t="s">
        <v>2391</v>
      </c>
      <c r="G189" s="190" t="s">
        <v>1854</v>
      </c>
      <c r="H189" s="191">
        <v>2</v>
      </c>
      <c r="I189" s="192"/>
      <c r="J189" s="193">
        <f t="shared" si="2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21"/>
        <v>0</v>
      </c>
      <c r="Q189" s="197">
        <v>0</v>
      </c>
      <c r="R189" s="197">
        <f t="shared" si="22"/>
        <v>0</v>
      </c>
      <c r="S189" s="197">
        <v>0</v>
      </c>
      <c r="T189" s="198">
        <f t="shared" si="2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163</v>
      </c>
      <c r="AT189" s="199" t="s">
        <v>159</v>
      </c>
      <c r="AU189" s="199" t="s">
        <v>77</v>
      </c>
      <c r="AY189" s="17" t="s">
        <v>157</v>
      </c>
      <c r="BE189" s="200">
        <f t="shared" si="24"/>
        <v>0</v>
      </c>
      <c r="BF189" s="200">
        <f t="shared" si="25"/>
        <v>0</v>
      </c>
      <c r="BG189" s="200">
        <f t="shared" si="26"/>
        <v>0</v>
      </c>
      <c r="BH189" s="200">
        <f t="shared" si="27"/>
        <v>0</v>
      </c>
      <c r="BI189" s="200">
        <f t="shared" si="28"/>
        <v>0</v>
      </c>
      <c r="BJ189" s="17" t="s">
        <v>85</v>
      </c>
      <c r="BK189" s="200">
        <f t="shared" si="29"/>
        <v>0</v>
      </c>
      <c r="BL189" s="17" t="s">
        <v>163</v>
      </c>
      <c r="BM189" s="199" t="s">
        <v>2392</v>
      </c>
    </row>
    <row r="190" spans="1:65" s="2" customFormat="1" ht="16.5" customHeight="1">
      <c r="A190" s="34"/>
      <c r="B190" s="35"/>
      <c r="C190" s="187" t="s">
        <v>615</v>
      </c>
      <c r="D190" s="187" t="s">
        <v>159</v>
      </c>
      <c r="E190" s="188" t="s">
        <v>615</v>
      </c>
      <c r="F190" s="189" t="s">
        <v>2393</v>
      </c>
      <c r="G190" s="190" t="s">
        <v>1854</v>
      </c>
      <c r="H190" s="191">
        <v>8</v>
      </c>
      <c r="I190" s="192"/>
      <c r="J190" s="193">
        <f t="shared" si="2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21"/>
        <v>0</v>
      </c>
      <c r="Q190" s="197">
        <v>0</v>
      </c>
      <c r="R190" s="197">
        <f t="shared" si="22"/>
        <v>0</v>
      </c>
      <c r="S190" s="197">
        <v>0</v>
      </c>
      <c r="T190" s="198">
        <f t="shared" si="2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163</v>
      </c>
      <c r="AT190" s="199" t="s">
        <v>159</v>
      </c>
      <c r="AU190" s="199" t="s">
        <v>77</v>
      </c>
      <c r="AY190" s="17" t="s">
        <v>157</v>
      </c>
      <c r="BE190" s="200">
        <f t="shared" si="24"/>
        <v>0</v>
      </c>
      <c r="BF190" s="200">
        <f t="shared" si="25"/>
        <v>0</v>
      </c>
      <c r="BG190" s="200">
        <f t="shared" si="26"/>
        <v>0</v>
      </c>
      <c r="BH190" s="200">
        <f t="shared" si="27"/>
        <v>0</v>
      </c>
      <c r="BI190" s="200">
        <f t="shared" si="28"/>
        <v>0</v>
      </c>
      <c r="BJ190" s="17" t="s">
        <v>85</v>
      </c>
      <c r="BK190" s="200">
        <f t="shared" si="29"/>
        <v>0</v>
      </c>
      <c r="BL190" s="17" t="s">
        <v>163</v>
      </c>
      <c r="BM190" s="199" t="s">
        <v>2394</v>
      </c>
    </row>
    <row r="191" spans="1:65" s="2" customFormat="1" ht="21.75" customHeight="1">
      <c r="A191" s="34"/>
      <c r="B191" s="35"/>
      <c r="C191" s="187" t="s">
        <v>621</v>
      </c>
      <c r="D191" s="187" t="s">
        <v>159</v>
      </c>
      <c r="E191" s="188" t="s">
        <v>621</v>
      </c>
      <c r="F191" s="189" t="s">
        <v>2395</v>
      </c>
      <c r="G191" s="190" t="s">
        <v>1854</v>
      </c>
      <c r="H191" s="191">
        <v>8</v>
      </c>
      <c r="I191" s="192"/>
      <c r="J191" s="193">
        <f t="shared" si="2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21"/>
        <v>0</v>
      </c>
      <c r="Q191" s="197">
        <v>0</v>
      </c>
      <c r="R191" s="197">
        <f t="shared" si="22"/>
        <v>0</v>
      </c>
      <c r="S191" s="197">
        <v>0</v>
      </c>
      <c r="T191" s="198">
        <f t="shared" si="2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163</v>
      </c>
      <c r="AT191" s="199" t="s">
        <v>159</v>
      </c>
      <c r="AU191" s="199" t="s">
        <v>77</v>
      </c>
      <c r="AY191" s="17" t="s">
        <v>157</v>
      </c>
      <c r="BE191" s="200">
        <f t="shared" si="24"/>
        <v>0</v>
      </c>
      <c r="BF191" s="200">
        <f t="shared" si="25"/>
        <v>0</v>
      </c>
      <c r="BG191" s="200">
        <f t="shared" si="26"/>
        <v>0</v>
      </c>
      <c r="BH191" s="200">
        <f t="shared" si="27"/>
        <v>0</v>
      </c>
      <c r="BI191" s="200">
        <f t="shared" si="28"/>
        <v>0</v>
      </c>
      <c r="BJ191" s="17" t="s">
        <v>85</v>
      </c>
      <c r="BK191" s="200">
        <f t="shared" si="29"/>
        <v>0</v>
      </c>
      <c r="BL191" s="17" t="s">
        <v>163</v>
      </c>
      <c r="BM191" s="199" t="s">
        <v>2396</v>
      </c>
    </row>
    <row r="192" spans="1:65" s="2" customFormat="1" ht="16.5" customHeight="1">
      <c r="A192" s="34"/>
      <c r="B192" s="35"/>
      <c r="C192" s="187" t="s">
        <v>627</v>
      </c>
      <c r="D192" s="187" t="s">
        <v>159</v>
      </c>
      <c r="E192" s="188" t="s">
        <v>627</v>
      </c>
      <c r="F192" s="189" t="s">
        <v>2397</v>
      </c>
      <c r="G192" s="190" t="s">
        <v>1854</v>
      </c>
      <c r="H192" s="191">
        <v>7</v>
      </c>
      <c r="I192" s="192"/>
      <c r="J192" s="193">
        <f t="shared" si="20"/>
        <v>0</v>
      </c>
      <c r="K192" s="194"/>
      <c r="L192" s="39"/>
      <c r="M192" s="248" t="s">
        <v>1</v>
      </c>
      <c r="N192" s="249" t="s">
        <v>42</v>
      </c>
      <c r="O192" s="250"/>
      <c r="P192" s="251">
        <f t="shared" si="21"/>
        <v>0</v>
      </c>
      <c r="Q192" s="251">
        <v>0</v>
      </c>
      <c r="R192" s="251">
        <f t="shared" si="22"/>
        <v>0</v>
      </c>
      <c r="S192" s="251">
        <v>0</v>
      </c>
      <c r="T192" s="252">
        <f t="shared" si="2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163</v>
      </c>
      <c r="AT192" s="199" t="s">
        <v>159</v>
      </c>
      <c r="AU192" s="199" t="s">
        <v>77</v>
      </c>
      <c r="AY192" s="17" t="s">
        <v>157</v>
      </c>
      <c r="BE192" s="200">
        <f t="shared" si="24"/>
        <v>0</v>
      </c>
      <c r="BF192" s="200">
        <f t="shared" si="25"/>
        <v>0</v>
      </c>
      <c r="BG192" s="200">
        <f t="shared" si="26"/>
        <v>0</v>
      </c>
      <c r="BH192" s="200">
        <f t="shared" si="27"/>
        <v>0</v>
      </c>
      <c r="BI192" s="200">
        <f t="shared" si="28"/>
        <v>0</v>
      </c>
      <c r="BJ192" s="17" t="s">
        <v>85</v>
      </c>
      <c r="BK192" s="200">
        <f t="shared" si="29"/>
        <v>0</v>
      </c>
      <c r="BL192" s="17" t="s">
        <v>163</v>
      </c>
      <c r="BM192" s="199" t="s">
        <v>2398</v>
      </c>
    </row>
    <row r="193" spans="1:31" s="2" customFormat="1" ht="6.95" customHeight="1">
      <c r="A193" s="34"/>
      <c r="B193" s="54"/>
      <c r="C193" s="55"/>
      <c r="D193" s="55"/>
      <c r="E193" s="55"/>
      <c r="F193" s="55"/>
      <c r="G193" s="55"/>
      <c r="H193" s="55"/>
      <c r="I193" s="55"/>
      <c r="J193" s="55"/>
      <c r="K193" s="55"/>
      <c r="L193" s="39"/>
      <c r="M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</row>
  </sheetData>
  <sheetProtection algorithmName="SHA-512" hashValue="mnguOWaDxzt7PotsFnTV/W5g/QWycklP0bZPCPmlswxV2wuE1dTIHtBl4CLMFFVdBSWSw3JhTNoBT05+jrcrkg==" saltValue="YnTCBXtHYTVtI4BL+b2+fsZeHSu5Y9rGwz0Nvmvmf7nTjN6F4FG4BhUOXNd+uJ9Fjb+oiX+vfH9XLU7XbTwS9Q==" spinCount="100000" sheet="1" objects="1" scenarios="1" formatColumns="0" formatRows="0" autoFilter="0"/>
  <autoFilter ref="C115:K192" xr:uid="{00000000-0009-0000-0000-000005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82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102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učeben_REV2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2399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1885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2400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ROUND((SUM(BE122:BE281)),  2)</f>
        <v>0</v>
      </c>
      <c r="G33" s="34"/>
      <c r="H33" s="34"/>
      <c r="I33" s="124">
        <v>0.21</v>
      </c>
      <c r="J33" s="123">
        <f>ROUND(((SUM(BE122:BE281))*I33),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ROUND((SUM(BF122:BF281)),  2)</f>
        <v>0</v>
      </c>
      <c r="G34" s="34"/>
      <c r="H34" s="34"/>
      <c r="I34" s="124">
        <v>0.12</v>
      </c>
      <c r="J34" s="123">
        <f>ROUND(((SUM(BF122:BF281))*I34),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ROUND((SUM(BG122:BG281)),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ROUND((SUM(BH122:BH281)),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ROUND((SUM(BI122:BI281)),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učeben_REV2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D1.4.h - Silnoproudá elektrotechnika a bleskosvod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>ZŠ Tuklaty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Zbirovský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2401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9" customFormat="1" ht="24.95" customHeight="1">
      <c r="B98" s="147"/>
      <c r="C98" s="148"/>
      <c r="D98" s="149" t="s">
        <v>2402</v>
      </c>
      <c r="E98" s="150"/>
      <c r="F98" s="150"/>
      <c r="G98" s="150"/>
      <c r="H98" s="150"/>
      <c r="I98" s="150"/>
      <c r="J98" s="151">
        <f>J147</f>
        <v>0</v>
      </c>
      <c r="K98" s="148"/>
      <c r="L98" s="152"/>
    </row>
    <row r="99" spans="1:31" s="9" customFormat="1" ht="24.95" customHeight="1">
      <c r="B99" s="147"/>
      <c r="C99" s="148"/>
      <c r="D99" s="149" t="s">
        <v>2403</v>
      </c>
      <c r="E99" s="150"/>
      <c r="F99" s="150"/>
      <c r="G99" s="150"/>
      <c r="H99" s="150"/>
      <c r="I99" s="150"/>
      <c r="J99" s="151">
        <f>J150</f>
        <v>0</v>
      </c>
      <c r="K99" s="148"/>
      <c r="L99" s="152"/>
    </row>
    <row r="100" spans="1:31" s="9" customFormat="1" ht="24.95" customHeight="1">
      <c r="B100" s="147"/>
      <c r="C100" s="148"/>
      <c r="D100" s="149" t="s">
        <v>2404</v>
      </c>
      <c r="E100" s="150"/>
      <c r="F100" s="150"/>
      <c r="G100" s="150"/>
      <c r="H100" s="150"/>
      <c r="I100" s="150"/>
      <c r="J100" s="151">
        <f>J152</f>
        <v>0</v>
      </c>
      <c r="K100" s="148"/>
      <c r="L100" s="152"/>
    </row>
    <row r="101" spans="1:31" s="9" customFormat="1" ht="24.95" customHeight="1">
      <c r="B101" s="147"/>
      <c r="C101" s="148"/>
      <c r="D101" s="149" t="s">
        <v>2405</v>
      </c>
      <c r="E101" s="150"/>
      <c r="F101" s="150"/>
      <c r="G101" s="150"/>
      <c r="H101" s="150"/>
      <c r="I101" s="150"/>
      <c r="J101" s="151">
        <f>J164</f>
        <v>0</v>
      </c>
      <c r="K101" s="148"/>
      <c r="L101" s="152"/>
    </row>
    <row r="102" spans="1:31" s="9" customFormat="1" ht="24.95" customHeight="1">
      <c r="B102" s="147"/>
      <c r="C102" s="148"/>
      <c r="D102" s="149" t="s">
        <v>2406</v>
      </c>
      <c r="E102" s="150"/>
      <c r="F102" s="150"/>
      <c r="G102" s="150"/>
      <c r="H102" s="150"/>
      <c r="I102" s="150"/>
      <c r="J102" s="151">
        <f>J281</f>
        <v>0</v>
      </c>
      <c r="K102" s="148"/>
      <c r="L102" s="152"/>
    </row>
    <row r="103" spans="1:31" s="2" customFormat="1" ht="21.8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142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5" t="str">
        <f>E7</f>
        <v>Základní škola Tuklaty – Přístavba tělocvičny a učeben_REV2</v>
      </c>
      <c r="F112" s="306"/>
      <c r="G112" s="306"/>
      <c r="H112" s="30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107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57" t="str">
        <f>E9</f>
        <v>D1.4.h - Silnoproudá elektrotechnika a bleskosvod</v>
      </c>
      <c r="F114" s="307"/>
      <c r="G114" s="307"/>
      <c r="H114" s="307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21</v>
      </c>
      <c r="D116" s="36"/>
      <c r="E116" s="36"/>
      <c r="F116" s="27" t="str">
        <f>F12</f>
        <v>ZŠ Tuklaty</v>
      </c>
      <c r="G116" s="36"/>
      <c r="H116" s="36"/>
      <c r="I116" s="29" t="s">
        <v>23</v>
      </c>
      <c r="J116" s="66" t="str">
        <f>IF(J12="","",J12)</f>
        <v>23. 2. 2024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25</v>
      </c>
      <c r="D118" s="36"/>
      <c r="E118" s="36"/>
      <c r="F118" s="27" t="str">
        <f>E15</f>
        <v>Obec Tuklaty</v>
      </c>
      <c r="G118" s="36"/>
      <c r="H118" s="36"/>
      <c r="I118" s="29" t="s">
        <v>31</v>
      </c>
      <c r="J118" s="32" t="str">
        <f>E21</f>
        <v>INGARA s.r.o.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Ing. Zbirovský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143</v>
      </c>
      <c r="D121" s="162" t="s">
        <v>62</v>
      </c>
      <c r="E121" s="162" t="s">
        <v>58</v>
      </c>
      <c r="F121" s="162" t="s">
        <v>59</v>
      </c>
      <c r="G121" s="162" t="s">
        <v>144</v>
      </c>
      <c r="H121" s="162" t="s">
        <v>145</v>
      </c>
      <c r="I121" s="162" t="s">
        <v>146</v>
      </c>
      <c r="J121" s="163" t="s">
        <v>112</v>
      </c>
      <c r="K121" s="164" t="s">
        <v>147</v>
      </c>
      <c r="L121" s="165"/>
      <c r="M121" s="75" t="s">
        <v>1</v>
      </c>
      <c r="N121" s="76" t="s">
        <v>41</v>
      </c>
      <c r="O121" s="76" t="s">
        <v>148</v>
      </c>
      <c r="P121" s="76" t="s">
        <v>149</v>
      </c>
      <c r="Q121" s="76" t="s">
        <v>150</v>
      </c>
      <c r="R121" s="76" t="s">
        <v>151</v>
      </c>
      <c r="S121" s="76" t="s">
        <v>152</v>
      </c>
      <c r="T121" s="77" t="s">
        <v>153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" customHeight="1">
      <c r="A122" s="34"/>
      <c r="B122" s="35"/>
      <c r="C122" s="82" t="s">
        <v>154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P123+P147+P150+P152+P164+P281</f>
        <v>0</v>
      </c>
      <c r="Q122" s="79"/>
      <c r="R122" s="168">
        <f>R123+R147+R150+R152+R164+R281</f>
        <v>0</v>
      </c>
      <c r="S122" s="79"/>
      <c r="T122" s="169">
        <f>T123+T147+T150+T152+T164+T281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76</v>
      </c>
      <c r="AU122" s="17" t="s">
        <v>114</v>
      </c>
      <c r="BK122" s="170">
        <f>BK123+BK147+BK150+BK152+BK164+BK281</f>
        <v>0</v>
      </c>
    </row>
    <row r="123" spans="1:65" s="12" customFormat="1" ht="25.9" customHeight="1">
      <c r="B123" s="171"/>
      <c r="C123" s="172"/>
      <c r="D123" s="173" t="s">
        <v>76</v>
      </c>
      <c r="E123" s="174" t="s">
        <v>1889</v>
      </c>
      <c r="F123" s="174" t="s">
        <v>2407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SUM(P124:P146)</f>
        <v>0</v>
      </c>
      <c r="Q123" s="179"/>
      <c r="R123" s="180">
        <f>SUM(R124:R146)</f>
        <v>0</v>
      </c>
      <c r="S123" s="179"/>
      <c r="T123" s="181">
        <f>SUM(T124:T146)</f>
        <v>0</v>
      </c>
      <c r="AR123" s="182" t="s">
        <v>85</v>
      </c>
      <c r="AT123" s="183" t="s">
        <v>76</v>
      </c>
      <c r="AU123" s="183" t="s">
        <v>77</v>
      </c>
      <c r="AY123" s="182" t="s">
        <v>157</v>
      </c>
      <c r="BK123" s="184">
        <f>SUM(BK124:BK146)</f>
        <v>0</v>
      </c>
    </row>
    <row r="124" spans="1:65" s="2" customFormat="1" ht="24.2" customHeight="1">
      <c r="A124" s="34"/>
      <c r="B124" s="35"/>
      <c r="C124" s="187" t="s">
        <v>85</v>
      </c>
      <c r="D124" s="187" t="s">
        <v>159</v>
      </c>
      <c r="E124" s="188" t="s">
        <v>2408</v>
      </c>
      <c r="F124" s="189" t="s">
        <v>2409</v>
      </c>
      <c r="G124" s="190" t="s">
        <v>1895</v>
      </c>
      <c r="H124" s="191">
        <v>1</v>
      </c>
      <c r="I124" s="192"/>
      <c r="J124" s="193">
        <f t="shared" ref="J124:J146" si="0">ROUND(I124*H124,2)</f>
        <v>0</v>
      </c>
      <c r="K124" s="194"/>
      <c r="L124" s="39"/>
      <c r="M124" s="195" t="s">
        <v>1</v>
      </c>
      <c r="N124" s="196" t="s">
        <v>42</v>
      </c>
      <c r="O124" s="71"/>
      <c r="P124" s="197">
        <f t="shared" ref="P124:P146" si="1">O124*H124</f>
        <v>0</v>
      </c>
      <c r="Q124" s="197">
        <v>0</v>
      </c>
      <c r="R124" s="197">
        <f t="shared" ref="R124:R146" si="2">Q124*H124</f>
        <v>0</v>
      </c>
      <c r="S124" s="197">
        <v>0</v>
      </c>
      <c r="T124" s="198">
        <f t="shared" ref="T124:T146" si="3"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163</v>
      </c>
      <c r="AT124" s="199" t="s">
        <v>159</v>
      </c>
      <c r="AU124" s="199" t="s">
        <v>85</v>
      </c>
      <c r="AY124" s="17" t="s">
        <v>157</v>
      </c>
      <c r="BE124" s="200">
        <f t="shared" ref="BE124:BE146" si="4">IF(N124="základní",J124,0)</f>
        <v>0</v>
      </c>
      <c r="BF124" s="200">
        <f t="shared" ref="BF124:BF146" si="5">IF(N124="snížená",J124,0)</f>
        <v>0</v>
      </c>
      <c r="BG124" s="200">
        <f t="shared" ref="BG124:BG146" si="6">IF(N124="zákl. přenesená",J124,0)</f>
        <v>0</v>
      </c>
      <c r="BH124" s="200">
        <f t="shared" ref="BH124:BH146" si="7">IF(N124="sníž. přenesená",J124,0)</f>
        <v>0</v>
      </c>
      <c r="BI124" s="200">
        <f t="shared" ref="BI124:BI146" si="8">IF(N124="nulová",J124,0)</f>
        <v>0</v>
      </c>
      <c r="BJ124" s="17" t="s">
        <v>85</v>
      </c>
      <c r="BK124" s="200">
        <f t="shared" ref="BK124:BK146" si="9">ROUND(I124*H124,2)</f>
        <v>0</v>
      </c>
      <c r="BL124" s="17" t="s">
        <v>163</v>
      </c>
      <c r="BM124" s="199" t="s">
        <v>2410</v>
      </c>
    </row>
    <row r="125" spans="1:65" s="2" customFormat="1" ht="16.5" customHeight="1">
      <c r="A125" s="34"/>
      <c r="B125" s="35"/>
      <c r="C125" s="187" t="s">
        <v>87</v>
      </c>
      <c r="D125" s="187" t="s">
        <v>159</v>
      </c>
      <c r="E125" s="188" t="s">
        <v>2411</v>
      </c>
      <c r="F125" s="189" t="s">
        <v>2412</v>
      </c>
      <c r="G125" s="190" t="s">
        <v>1895</v>
      </c>
      <c r="H125" s="191">
        <v>3</v>
      </c>
      <c r="I125" s="192"/>
      <c r="J125" s="193">
        <f t="shared" si="0"/>
        <v>0</v>
      </c>
      <c r="K125" s="194"/>
      <c r="L125" s="39"/>
      <c r="M125" s="195" t="s">
        <v>1</v>
      </c>
      <c r="N125" s="196" t="s">
        <v>42</v>
      </c>
      <c r="O125" s="71"/>
      <c r="P125" s="197">
        <f t="shared" si="1"/>
        <v>0</v>
      </c>
      <c r="Q125" s="197">
        <v>0</v>
      </c>
      <c r="R125" s="197">
        <f t="shared" si="2"/>
        <v>0</v>
      </c>
      <c r="S125" s="197">
        <v>0</v>
      </c>
      <c r="T125" s="198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163</v>
      </c>
      <c r="AT125" s="199" t="s">
        <v>159</v>
      </c>
      <c r="AU125" s="199" t="s">
        <v>85</v>
      </c>
      <c r="AY125" s="17" t="s">
        <v>157</v>
      </c>
      <c r="BE125" s="200">
        <f t="shared" si="4"/>
        <v>0</v>
      </c>
      <c r="BF125" s="200">
        <f t="shared" si="5"/>
        <v>0</v>
      </c>
      <c r="BG125" s="200">
        <f t="shared" si="6"/>
        <v>0</v>
      </c>
      <c r="BH125" s="200">
        <f t="shared" si="7"/>
        <v>0</v>
      </c>
      <c r="BI125" s="200">
        <f t="shared" si="8"/>
        <v>0</v>
      </c>
      <c r="BJ125" s="17" t="s">
        <v>85</v>
      </c>
      <c r="BK125" s="200">
        <f t="shared" si="9"/>
        <v>0</v>
      </c>
      <c r="BL125" s="17" t="s">
        <v>163</v>
      </c>
      <c r="BM125" s="199" t="s">
        <v>2413</v>
      </c>
    </row>
    <row r="126" spans="1:65" s="2" customFormat="1" ht="16.5" customHeight="1">
      <c r="A126" s="34"/>
      <c r="B126" s="35"/>
      <c r="C126" s="187" t="s">
        <v>168</v>
      </c>
      <c r="D126" s="187" t="s">
        <v>159</v>
      </c>
      <c r="E126" s="188" t="s">
        <v>2414</v>
      </c>
      <c r="F126" s="189" t="s">
        <v>2415</v>
      </c>
      <c r="G126" s="190" t="s">
        <v>1895</v>
      </c>
      <c r="H126" s="191">
        <v>1</v>
      </c>
      <c r="I126" s="192"/>
      <c r="J126" s="193">
        <f t="shared" si="0"/>
        <v>0</v>
      </c>
      <c r="K126" s="194"/>
      <c r="L126" s="39"/>
      <c r="M126" s="195" t="s">
        <v>1</v>
      </c>
      <c r="N126" s="196" t="s">
        <v>42</v>
      </c>
      <c r="O126" s="71"/>
      <c r="P126" s="197">
        <f t="shared" si="1"/>
        <v>0</v>
      </c>
      <c r="Q126" s="197">
        <v>0</v>
      </c>
      <c r="R126" s="197">
        <f t="shared" si="2"/>
        <v>0</v>
      </c>
      <c r="S126" s="197">
        <v>0</v>
      </c>
      <c r="T126" s="198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163</v>
      </c>
      <c r="AT126" s="199" t="s">
        <v>159</v>
      </c>
      <c r="AU126" s="199" t="s">
        <v>85</v>
      </c>
      <c r="AY126" s="17" t="s">
        <v>157</v>
      </c>
      <c r="BE126" s="200">
        <f t="shared" si="4"/>
        <v>0</v>
      </c>
      <c r="BF126" s="200">
        <f t="shared" si="5"/>
        <v>0</v>
      </c>
      <c r="BG126" s="200">
        <f t="shared" si="6"/>
        <v>0</v>
      </c>
      <c r="BH126" s="200">
        <f t="shared" si="7"/>
        <v>0</v>
      </c>
      <c r="BI126" s="200">
        <f t="shared" si="8"/>
        <v>0</v>
      </c>
      <c r="BJ126" s="17" t="s">
        <v>85</v>
      </c>
      <c r="BK126" s="200">
        <f t="shared" si="9"/>
        <v>0</v>
      </c>
      <c r="BL126" s="17" t="s">
        <v>163</v>
      </c>
      <c r="BM126" s="199" t="s">
        <v>2416</v>
      </c>
    </row>
    <row r="127" spans="1:65" s="2" customFormat="1" ht="16.5" customHeight="1">
      <c r="A127" s="34"/>
      <c r="B127" s="35"/>
      <c r="C127" s="187" t="s">
        <v>163</v>
      </c>
      <c r="D127" s="187" t="s">
        <v>159</v>
      </c>
      <c r="E127" s="188" t="s">
        <v>2417</v>
      </c>
      <c r="F127" s="189" t="s">
        <v>2418</v>
      </c>
      <c r="G127" s="190" t="s">
        <v>1895</v>
      </c>
      <c r="H127" s="191">
        <v>1</v>
      </c>
      <c r="I127" s="192"/>
      <c r="J127" s="193">
        <f t="shared" si="0"/>
        <v>0</v>
      </c>
      <c r="K127" s="194"/>
      <c r="L127" s="39"/>
      <c r="M127" s="195" t="s">
        <v>1</v>
      </c>
      <c r="N127" s="196" t="s">
        <v>42</v>
      </c>
      <c r="O127" s="71"/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163</v>
      </c>
      <c r="AT127" s="199" t="s">
        <v>159</v>
      </c>
      <c r="AU127" s="199" t="s">
        <v>85</v>
      </c>
      <c r="AY127" s="17" t="s">
        <v>157</v>
      </c>
      <c r="BE127" s="200">
        <f t="shared" si="4"/>
        <v>0</v>
      </c>
      <c r="BF127" s="200">
        <f t="shared" si="5"/>
        <v>0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7" t="s">
        <v>85</v>
      </c>
      <c r="BK127" s="200">
        <f t="shared" si="9"/>
        <v>0</v>
      </c>
      <c r="BL127" s="17" t="s">
        <v>163</v>
      </c>
      <c r="BM127" s="199" t="s">
        <v>2419</v>
      </c>
    </row>
    <row r="128" spans="1:65" s="2" customFormat="1" ht="16.5" customHeight="1">
      <c r="A128" s="34"/>
      <c r="B128" s="35"/>
      <c r="C128" s="187" t="s">
        <v>189</v>
      </c>
      <c r="D128" s="187" t="s">
        <v>159</v>
      </c>
      <c r="E128" s="188" t="s">
        <v>2420</v>
      </c>
      <c r="F128" s="189" t="s">
        <v>2421</v>
      </c>
      <c r="G128" s="190" t="s">
        <v>1895</v>
      </c>
      <c r="H128" s="191">
        <v>1</v>
      </c>
      <c r="I128" s="192"/>
      <c r="J128" s="193">
        <f t="shared" si="0"/>
        <v>0</v>
      </c>
      <c r="K128" s="194"/>
      <c r="L128" s="39"/>
      <c r="M128" s="195" t="s">
        <v>1</v>
      </c>
      <c r="N128" s="196" t="s">
        <v>42</v>
      </c>
      <c r="O128" s="71"/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163</v>
      </c>
      <c r="AT128" s="199" t="s">
        <v>159</v>
      </c>
      <c r="AU128" s="199" t="s">
        <v>85</v>
      </c>
      <c r="AY128" s="17" t="s">
        <v>157</v>
      </c>
      <c r="BE128" s="200">
        <f t="shared" si="4"/>
        <v>0</v>
      </c>
      <c r="BF128" s="200">
        <f t="shared" si="5"/>
        <v>0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7" t="s">
        <v>85</v>
      </c>
      <c r="BK128" s="200">
        <f t="shared" si="9"/>
        <v>0</v>
      </c>
      <c r="BL128" s="17" t="s">
        <v>163</v>
      </c>
      <c r="BM128" s="199" t="s">
        <v>2422</v>
      </c>
    </row>
    <row r="129" spans="1:65" s="2" customFormat="1" ht="21.75" customHeight="1">
      <c r="A129" s="34"/>
      <c r="B129" s="35"/>
      <c r="C129" s="187" t="s">
        <v>196</v>
      </c>
      <c r="D129" s="187" t="s">
        <v>159</v>
      </c>
      <c r="E129" s="188" t="s">
        <v>2423</v>
      </c>
      <c r="F129" s="189" t="s">
        <v>2424</v>
      </c>
      <c r="G129" s="190" t="s">
        <v>1895</v>
      </c>
      <c r="H129" s="191">
        <v>1</v>
      </c>
      <c r="I129" s="192"/>
      <c r="J129" s="193">
        <f t="shared" si="0"/>
        <v>0</v>
      </c>
      <c r="K129" s="194"/>
      <c r="L129" s="39"/>
      <c r="M129" s="195" t="s">
        <v>1</v>
      </c>
      <c r="N129" s="196" t="s">
        <v>42</v>
      </c>
      <c r="O129" s="71"/>
      <c r="P129" s="197">
        <f t="shared" si="1"/>
        <v>0</v>
      </c>
      <c r="Q129" s="197">
        <v>0</v>
      </c>
      <c r="R129" s="197">
        <f t="shared" si="2"/>
        <v>0</v>
      </c>
      <c r="S129" s="197">
        <v>0</v>
      </c>
      <c r="T129" s="198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163</v>
      </c>
      <c r="AT129" s="199" t="s">
        <v>159</v>
      </c>
      <c r="AU129" s="199" t="s">
        <v>85</v>
      </c>
      <c r="AY129" s="17" t="s">
        <v>157</v>
      </c>
      <c r="BE129" s="200">
        <f t="shared" si="4"/>
        <v>0</v>
      </c>
      <c r="BF129" s="200">
        <f t="shared" si="5"/>
        <v>0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7" t="s">
        <v>85</v>
      </c>
      <c r="BK129" s="200">
        <f t="shared" si="9"/>
        <v>0</v>
      </c>
      <c r="BL129" s="17" t="s">
        <v>163</v>
      </c>
      <c r="BM129" s="199" t="s">
        <v>2425</v>
      </c>
    </row>
    <row r="130" spans="1:65" s="2" customFormat="1" ht="21.75" customHeight="1">
      <c r="A130" s="34"/>
      <c r="B130" s="35"/>
      <c r="C130" s="187" t="s">
        <v>203</v>
      </c>
      <c r="D130" s="187" t="s">
        <v>159</v>
      </c>
      <c r="E130" s="188" t="s">
        <v>2426</v>
      </c>
      <c r="F130" s="189" t="s">
        <v>2427</v>
      </c>
      <c r="G130" s="190" t="s">
        <v>1895</v>
      </c>
      <c r="H130" s="191">
        <v>1</v>
      </c>
      <c r="I130" s="192"/>
      <c r="J130" s="193">
        <f t="shared" si="0"/>
        <v>0</v>
      </c>
      <c r="K130" s="194"/>
      <c r="L130" s="39"/>
      <c r="M130" s="195" t="s">
        <v>1</v>
      </c>
      <c r="N130" s="196" t="s">
        <v>42</v>
      </c>
      <c r="O130" s="71"/>
      <c r="P130" s="197">
        <f t="shared" si="1"/>
        <v>0</v>
      </c>
      <c r="Q130" s="197">
        <v>0</v>
      </c>
      <c r="R130" s="197">
        <f t="shared" si="2"/>
        <v>0</v>
      </c>
      <c r="S130" s="197">
        <v>0</v>
      </c>
      <c r="T130" s="198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163</v>
      </c>
      <c r="AT130" s="199" t="s">
        <v>159</v>
      </c>
      <c r="AU130" s="199" t="s">
        <v>85</v>
      </c>
      <c r="AY130" s="17" t="s">
        <v>157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7" t="s">
        <v>85</v>
      </c>
      <c r="BK130" s="200">
        <f t="shared" si="9"/>
        <v>0</v>
      </c>
      <c r="BL130" s="17" t="s">
        <v>163</v>
      </c>
      <c r="BM130" s="199" t="s">
        <v>2428</v>
      </c>
    </row>
    <row r="131" spans="1:65" s="2" customFormat="1" ht="16.5" customHeight="1">
      <c r="A131" s="34"/>
      <c r="B131" s="35"/>
      <c r="C131" s="187" t="s">
        <v>207</v>
      </c>
      <c r="D131" s="187" t="s">
        <v>159</v>
      </c>
      <c r="E131" s="188" t="s">
        <v>2429</v>
      </c>
      <c r="F131" s="189" t="s">
        <v>2430</v>
      </c>
      <c r="G131" s="190" t="s">
        <v>1895</v>
      </c>
      <c r="H131" s="191">
        <v>1</v>
      </c>
      <c r="I131" s="192"/>
      <c r="J131" s="193">
        <f t="shared" si="0"/>
        <v>0</v>
      </c>
      <c r="K131" s="194"/>
      <c r="L131" s="39"/>
      <c r="M131" s="195" t="s">
        <v>1</v>
      </c>
      <c r="N131" s="196" t="s">
        <v>42</v>
      </c>
      <c r="O131" s="71"/>
      <c r="P131" s="197">
        <f t="shared" si="1"/>
        <v>0</v>
      </c>
      <c r="Q131" s="197">
        <v>0</v>
      </c>
      <c r="R131" s="197">
        <f t="shared" si="2"/>
        <v>0</v>
      </c>
      <c r="S131" s="197">
        <v>0</v>
      </c>
      <c r="T131" s="198">
        <f t="shared" si="3"/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163</v>
      </c>
      <c r="AT131" s="199" t="s">
        <v>159</v>
      </c>
      <c r="AU131" s="199" t="s">
        <v>85</v>
      </c>
      <c r="AY131" s="17" t="s">
        <v>157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7" t="s">
        <v>85</v>
      </c>
      <c r="BK131" s="200">
        <f t="shared" si="9"/>
        <v>0</v>
      </c>
      <c r="BL131" s="17" t="s">
        <v>163</v>
      </c>
      <c r="BM131" s="199" t="s">
        <v>2431</v>
      </c>
    </row>
    <row r="132" spans="1:65" s="2" customFormat="1" ht="21.75" customHeight="1">
      <c r="A132" s="34"/>
      <c r="B132" s="35"/>
      <c r="C132" s="187" t="s">
        <v>211</v>
      </c>
      <c r="D132" s="187" t="s">
        <v>159</v>
      </c>
      <c r="E132" s="188" t="s">
        <v>2432</v>
      </c>
      <c r="F132" s="189" t="s">
        <v>2433</v>
      </c>
      <c r="G132" s="190" t="s">
        <v>1895</v>
      </c>
      <c r="H132" s="191">
        <v>3</v>
      </c>
      <c r="I132" s="192"/>
      <c r="J132" s="193">
        <f t="shared" si="0"/>
        <v>0</v>
      </c>
      <c r="K132" s="194"/>
      <c r="L132" s="39"/>
      <c r="M132" s="195" t="s">
        <v>1</v>
      </c>
      <c r="N132" s="196" t="s">
        <v>42</v>
      </c>
      <c r="O132" s="71"/>
      <c r="P132" s="197">
        <f t="shared" si="1"/>
        <v>0</v>
      </c>
      <c r="Q132" s="197">
        <v>0</v>
      </c>
      <c r="R132" s="197">
        <f t="shared" si="2"/>
        <v>0</v>
      </c>
      <c r="S132" s="197">
        <v>0</v>
      </c>
      <c r="T132" s="198">
        <f t="shared" si="3"/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163</v>
      </c>
      <c r="AT132" s="199" t="s">
        <v>159</v>
      </c>
      <c r="AU132" s="199" t="s">
        <v>85</v>
      </c>
      <c r="AY132" s="17" t="s">
        <v>157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7" t="s">
        <v>85</v>
      </c>
      <c r="BK132" s="200">
        <f t="shared" si="9"/>
        <v>0</v>
      </c>
      <c r="BL132" s="17" t="s">
        <v>163</v>
      </c>
      <c r="BM132" s="199" t="s">
        <v>2434</v>
      </c>
    </row>
    <row r="133" spans="1:65" s="2" customFormat="1" ht="16.5" customHeight="1">
      <c r="A133" s="34"/>
      <c r="B133" s="35"/>
      <c r="C133" s="187" t="s">
        <v>215</v>
      </c>
      <c r="D133" s="187" t="s">
        <v>159</v>
      </c>
      <c r="E133" s="188" t="s">
        <v>2435</v>
      </c>
      <c r="F133" s="189" t="s">
        <v>2436</v>
      </c>
      <c r="G133" s="190" t="s">
        <v>1895</v>
      </c>
      <c r="H133" s="191">
        <v>1</v>
      </c>
      <c r="I133" s="192"/>
      <c r="J133" s="193">
        <f t="shared" si="0"/>
        <v>0</v>
      </c>
      <c r="K133" s="194"/>
      <c r="L133" s="39"/>
      <c r="M133" s="195" t="s">
        <v>1</v>
      </c>
      <c r="N133" s="196" t="s">
        <v>42</v>
      </c>
      <c r="O133" s="71"/>
      <c r="P133" s="197">
        <f t="shared" si="1"/>
        <v>0</v>
      </c>
      <c r="Q133" s="197">
        <v>0</v>
      </c>
      <c r="R133" s="197">
        <f t="shared" si="2"/>
        <v>0</v>
      </c>
      <c r="S133" s="197">
        <v>0</v>
      </c>
      <c r="T133" s="198">
        <f t="shared" si="3"/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163</v>
      </c>
      <c r="AT133" s="199" t="s">
        <v>159</v>
      </c>
      <c r="AU133" s="199" t="s">
        <v>85</v>
      </c>
      <c r="AY133" s="17" t="s">
        <v>157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7" t="s">
        <v>85</v>
      </c>
      <c r="BK133" s="200">
        <f t="shared" si="9"/>
        <v>0</v>
      </c>
      <c r="BL133" s="17" t="s">
        <v>163</v>
      </c>
      <c r="BM133" s="199" t="s">
        <v>2437</v>
      </c>
    </row>
    <row r="134" spans="1:65" s="2" customFormat="1" ht="16.5" customHeight="1">
      <c r="A134" s="34"/>
      <c r="B134" s="35"/>
      <c r="C134" s="187" t="s">
        <v>221</v>
      </c>
      <c r="D134" s="187" t="s">
        <v>159</v>
      </c>
      <c r="E134" s="188" t="s">
        <v>2438</v>
      </c>
      <c r="F134" s="189" t="s">
        <v>2439</v>
      </c>
      <c r="G134" s="190" t="s">
        <v>1895</v>
      </c>
      <c r="H134" s="191">
        <v>2</v>
      </c>
      <c r="I134" s="192"/>
      <c r="J134" s="193">
        <f t="shared" si="0"/>
        <v>0</v>
      </c>
      <c r="K134" s="194"/>
      <c r="L134" s="39"/>
      <c r="M134" s="195" t="s">
        <v>1</v>
      </c>
      <c r="N134" s="196" t="s">
        <v>42</v>
      </c>
      <c r="O134" s="71"/>
      <c r="P134" s="197">
        <f t="shared" si="1"/>
        <v>0</v>
      </c>
      <c r="Q134" s="197">
        <v>0</v>
      </c>
      <c r="R134" s="197">
        <f t="shared" si="2"/>
        <v>0</v>
      </c>
      <c r="S134" s="197">
        <v>0</v>
      </c>
      <c r="T134" s="198">
        <f t="shared" si="3"/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163</v>
      </c>
      <c r="AT134" s="199" t="s">
        <v>159</v>
      </c>
      <c r="AU134" s="199" t="s">
        <v>85</v>
      </c>
      <c r="AY134" s="17" t="s">
        <v>157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7" t="s">
        <v>85</v>
      </c>
      <c r="BK134" s="200">
        <f t="shared" si="9"/>
        <v>0</v>
      </c>
      <c r="BL134" s="17" t="s">
        <v>163</v>
      </c>
      <c r="BM134" s="199" t="s">
        <v>2440</v>
      </c>
    </row>
    <row r="135" spans="1:65" s="2" customFormat="1" ht="16.5" customHeight="1">
      <c r="A135" s="34"/>
      <c r="B135" s="35"/>
      <c r="C135" s="187" t="s">
        <v>8</v>
      </c>
      <c r="D135" s="187" t="s">
        <v>159</v>
      </c>
      <c r="E135" s="188" t="s">
        <v>2441</v>
      </c>
      <c r="F135" s="189" t="s">
        <v>2442</v>
      </c>
      <c r="G135" s="190" t="s">
        <v>1895</v>
      </c>
      <c r="H135" s="191">
        <v>3</v>
      </c>
      <c r="I135" s="192"/>
      <c r="J135" s="193">
        <f t="shared" si="0"/>
        <v>0</v>
      </c>
      <c r="K135" s="194"/>
      <c r="L135" s="39"/>
      <c r="M135" s="195" t="s">
        <v>1</v>
      </c>
      <c r="N135" s="196" t="s">
        <v>42</v>
      </c>
      <c r="O135" s="71"/>
      <c r="P135" s="197">
        <f t="shared" si="1"/>
        <v>0</v>
      </c>
      <c r="Q135" s="197">
        <v>0</v>
      </c>
      <c r="R135" s="197">
        <f t="shared" si="2"/>
        <v>0</v>
      </c>
      <c r="S135" s="197">
        <v>0</v>
      </c>
      <c r="T135" s="198">
        <f t="shared" si="3"/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163</v>
      </c>
      <c r="AT135" s="199" t="s">
        <v>159</v>
      </c>
      <c r="AU135" s="199" t="s">
        <v>85</v>
      </c>
      <c r="AY135" s="17" t="s">
        <v>157</v>
      </c>
      <c r="BE135" s="200">
        <f t="shared" si="4"/>
        <v>0</v>
      </c>
      <c r="BF135" s="200">
        <f t="shared" si="5"/>
        <v>0</v>
      </c>
      <c r="BG135" s="200">
        <f t="shared" si="6"/>
        <v>0</v>
      </c>
      <c r="BH135" s="200">
        <f t="shared" si="7"/>
        <v>0</v>
      </c>
      <c r="BI135" s="200">
        <f t="shared" si="8"/>
        <v>0</v>
      </c>
      <c r="BJ135" s="17" t="s">
        <v>85</v>
      </c>
      <c r="BK135" s="200">
        <f t="shared" si="9"/>
        <v>0</v>
      </c>
      <c r="BL135" s="17" t="s">
        <v>163</v>
      </c>
      <c r="BM135" s="199" t="s">
        <v>2443</v>
      </c>
    </row>
    <row r="136" spans="1:65" s="2" customFormat="1" ht="16.5" customHeight="1">
      <c r="A136" s="34"/>
      <c r="B136" s="35"/>
      <c r="C136" s="187" t="s">
        <v>233</v>
      </c>
      <c r="D136" s="187" t="s">
        <v>159</v>
      </c>
      <c r="E136" s="188" t="s">
        <v>2444</v>
      </c>
      <c r="F136" s="189" t="s">
        <v>2445</v>
      </c>
      <c r="G136" s="190" t="s">
        <v>1895</v>
      </c>
      <c r="H136" s="191">
        <v>9</v>
      </c>
      <c r="I136" s="192"/>
      <c r="J136" s="193">
        <f t="shared" si="0"/>
        <v>0</v>
      </c>
      <c r="K136" s="194"/>
      <c r="L136" s="39"/>
      <c r="M136" s="195" t="s">
        <v>1</v>
      </c>
      <c r="N136" s="196" t="s">
        <v>42</v>
      </c>
      <c r="O136" s="71"/>
      <c r="P136" s="197">
        <f t="shared" si="1"/>
        <v>0</v>
      </c>
      <c r="Q136" s="197">
        <v>0</v>
      </c>
      <c r="R136" s="197">
        <f t="shared" si="2"/>
        <v>0</v>
      </c>
      <c r="S136" s="197">
        <v>0</v>
      </c>
      <c r="T136" s="198">
        <f t="shared" si="3"/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163</v>
      </c>
      <c r="AT136" s="199" t="s">
        <v>159</v>
      </c>
      <c r="AU136" s="199" t="s">
        <v>85</v>
      </c>
      <c r="AY136" s="17" t="s">
        <v>157</v>
      </c>
      <c r="BE136" s="200">
        <f t="shared" si="4"/>
        <v>0</v>
      </c>
      <c r="BF136" s="200">
        <f t="shared" si="5"/>
        <v>0</v>
      </c>
      <c r="BG136" s="200">
        <f t="shared" si="6"/>
        <v>0</v>
      </c>
      <c r="BH136" s="200">
        <f t="shared" si="7"/>
        <v>0</v>
      </c>
      <c r="BI136" s="200">
        <f t="shared" si="8"/>
        <v>0</v>
      </c>
      <c r="BJ136" s="17" t="s">
        <v>85</v>
      </c>
      <c r="BK136" s="200">
        <f t="shared" si="9"/>
        <v>0</v>
      </c>
      <c r="BL136" s="17" t="s">
        <v>163</v>
      </c>
      <c r="BM136" s="199" t="s">
        <v>2446</v>
      </c>
    </row>
    <row r="137" spans="1:65" s="2" customFormat="1" ht="16.5" customHeight="1">
      <c r="A137" s="34"/>
      <c r="B137" s="35"/>
      <c r="C137" s="187" t="s">
        <v>237</v>
      </c>
      <c r="D137" s="187" t="s">
        <v>159</v>
      </c>
      <c r="E137" s="188" t="s">
        <v>2447</v>
      </c>
      <c r="F137" s="189" t="s">
        <v>2448</v>
      </c>
      <c r="G137" s="190" t="s">
        <v>1895</v>
      </c>
      <c r="H137" s="191">
        <v>2</v>
      </c>
      <c r="I137" s="192"/>
      <c r="J137" s="193">
        <f t="shared" si="0"/>
        <v>0</v>
      </c>
      <c r="K137" s="194"/>
      <c r="L137" s="39"/>
      <c r="M137" s="195" t="s">
        <v>1</v>
      </c>
      <c r="N137" s="196" t="s">
        <v>42</v>
      </c>
      <c r="O137" s="71"/>
      <c r="P137" s="197">
        <f t="shared" si="1"/>
        <v>0</v>
      </c>
      <c r="Q137" s="197">
        <v>0</v>
      </c>
      <c r="R137" s="197">
        <f t="shared" si="2"/>
        <v>0</v>
      </c>
      <c r="S137" s="197">
        <v>0</v>
      </c>
      <c r="T137" s="198">
        <f t="shared" si="3"/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163</v>
      </c>
      <c r="AT137" s="199" t="s">
        <v>159</v>
      </c>
      <c r="AU137" s="199" t="s">
        <v>85</v>
      </c>
      <c r="AY137" s="17" t="s">
        <v>157</v>
      </c>
      <c r="BE137" s="200">
        <f t="shared" si="4"/>
        <v>0</v>
      </c>
      <c r="BF137" s="200">
        <f t="shared" si="5"/>
        <v>0</v>
      </c>
      <c r="BG137" s="200">
        <f t="shared" si="6"/>
        <v>0</v>
      </c>
      <c r="BH137" s="200">
        <f t="shared" si="7"/>
        <v>0</v>
      </c>
      <c r="BI137" s="200">
        <f t="shared" si="8"/>
        <v>0</v>
      </c>
      <c r="BJ137" s="17" t="s">
        <v>85</v>
      </c>
      <c r="BK137" s="200">
        <f t="shared" si="9"/>
        <v>0</v>
      </c>
      <c r="BL137" s="17" t="s">
        <v>163</v>
      </c>
      <c r="BM137" s="199" t="s">
        <v>2449</v>
      </c>
    </row>
    <row r="138" spans="1:65" s="2" customFormat="1" ht="16.5" customHeight="1">
      <c r="A138" s="34"/>
      <c r="B138" s="35"/>
      <c r="C138" s="187" t="s">
        <v>246</v>
      </c>
      <c r="D138" s="187" t="s">
        <v>159</v>
      </c>
      <c r="E138" s="188" t="s">
        <v>2450</v>
      </c>
      <c r="F138" s="189" t="s">
        <v>2451</v>
      </c>
      <c r="G138" s="190" t="s">
        <v>1895</v>
      </c>
      <c r="H138" s="191">
        <v>2</v>
      </c>
      <c r="I138" s="192"/>
      <c r="J138" s="193">
        <f t="shared" si="0"/>
        <v>0</v>
      </c>
      <c r="K138" s="194"/>
      <c r="L138" s="39"/>
      <c r="M138" s="195" t="s">
        <v>1</v>
      </c>
      <c r="N138" s="196" t="s">
        <v>42</v>
      </c>
      <c r="O138" s="71"/>
      <c r="P138" s="197">
        <f t="shared" si="1"/>
        <v>0</v>
      </c>
      <c r="Q138" s="197">
        <v>0</v>
      </c>
      <c r="R138" s="197">
        <f t="shared" si="2"/>
        <v>0</v>
      </c>
      <c r="S138" s="197">
        <v>0</v>
      </c>
      <c r="T138" s="198">
        <f t="shared" si="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163</v>
      </c>
      <c r="AT138" s="199" t="s">
        <v>159</v>
      </c>
      <c r="AU138" s="199" t="s">
        <v>85</v>
      </c>
      <c r="AY138" s="17" t="s">
        <v>157</v>
      </c>
      <c r="BE138" s="200">
        <f t="shared" si="4"/>
        <v>0</v>
      </c>
      <c r="BF138" s="200">
        <f t="shared" si="5"/>
        <v>0</v>
      </c>
      <c r="BG138" s="200">
        <f t="shared" si="6"/>
        <v>0</v>
      </c>
      <c r="BH138" s="200">
        <f t="shared" si="7"/>
        <v>0</v>
      </c>
      <c r="BI138" s="200">
        <f t="shared" si="8"/>
        <v>0</v>
      </c>
      <c r="BJ138" s="17" t="s">
        <v>85</v>
      </c>
      <c r="BK138" s="200">
        <f t="shared" si="9"/>
        <v>0</v>
      </c>
      <c r="BL138" s="17" t="s">
        <v>163</v>
      </c>
      <c r="BM138" s="199" t="s">
        <v>2452</v>
      </c>
    </row>
    <row r="139" spans="1:65" s="2" customFormat="1" ht="16.5" customHeight="1">
      <c r="A139" s="34"/>
      <c r="B139" s="35"/>
      <c r="C139" s="187" t="s">
        <v>252</v>
      </c>
      <c r="D139" s="187" t="s">
        <v>159</v>
      </c>
      <c r="E139" s="188" t="s">
        <v>2453</v>
      </c>
      <c r="F139" s="189" t="s">
        <v>2454</v>
      </c>
      <c r="G139" s="190" t="s">
        <v>1895</v>
      </c>
      <c r="H139" s="191">
        <v>1</v>
      </c>
      <c r="I139" s="192"/>
      <c r="J139" s="193">
        <f t="shared" si="0"/>
        <v>0</v>
      </c>
      <c r="K139" s="194"/>
      <c r="L139" s="39"/>
      <c r="M139" s="195" t="s">
        <v>1</v>
      </c>
      <c r="N139" s="196" t="s">
        <v>42</v>
      </c>
      <c r="O139" s="71"/>
      <c r="P139" s="197">
        <f t="shared" si="1"/>
        <v>0</v>
      </c>
      <c r="Q139" s="197">
        <v>0</v>
      </c>
      <c r="R139" s="197">
        <f t="shared" si="2"/>
        <v>0</v>
      </c>
      <c r="S139" s="197">
        <v>0</v>
      </c>
      <c r="T139" s="198">
        <f t="shared" si="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163</v>
      </c>
      <c r="AT139" s="199" t="s">
        <v>159</v>
      </c>
      <c r="AU139" s="199" t="s">
        <v>85</v>
      </c>
      <c r="AY139" s="17" t="s">
        <v>157</v>
      </c>
      <c r="BE139" s="200">
        <f t="shared" si="4"/>
        <v>0</v>
      </c>
      <c r="BF139" s="200">
        <f t="shared" si="5"/>
        <v>0</v>
      </c>
      <c r="BG139" s="200">
        <f t="shared" si="6"/>
        <v>0</v>
      </c>
      <c r="BH139" s="200">
        <f t="shared" si="7"/>
        <v>0</v>
      </c>
      <c r="BI139" s="200">
        <f t="shared" si="8"/>
        <v>0</v>
      </c>
      <c r="BJ139" s="17" t="s">
        <v>85</v>
      </c>
      <c r="BK139" s="200">
        <f t="shared" si="9"/>
        <v>0</v>
      </c>
      <c r="BL139" s="17" t="s">
        <v>163</v>
      </c>
      <c r="BM139" s="199" t="s">
        <v>2455</v>
      </c>
    </row>
    <row r="140" spans="1:65" s="2" customFormat="1" ht="24.2" customHeight="1">
      <c r="A140" s="34"/>
      <c r="B140" s="35"/>
      <c r="C140" s="187" t="s">
        <v>258</v>
      </c>
      <c r="D140" s="187" t="s">
        <v>159</v>
      </c>
      <c r="E140" s="188" t="s">
        <v>2456</v>
      </c>
      <c r="F140" s="189" t="s">
        <v>2457</v>
      </c>
      <c r="G140" s="190" t="s">
        <v>1895</v>
      </c>
      <c r="H140" s="191">
        <v>17</v>
      </c>
      <c r="I140" s="192"/>
      <c r="J140" s="193">
        <f t="shared" si="0"/>
        <v>0</v>
      </c>
      <c r="K140" s="194"/>
      <c r="L140" s="39"/>
      <c r="M140" s="195" t="s">
        <v>1</v>
      </c>
      <c r="N140" s="196" t="s">
        <v>42</v>
      </c>
      <c r="O140" s="71"/>
      <c r="P140" s="197">
        <f t="shared" si="1"/>
        <v>0</v>
      </c>
      <c r="Q140" s="197">
        <v>0</v>
      </c>
      <c r="R140" s="197">
        <f t="shared" si="2"/>
        <v>0</v>
      </c>
      <c r="S140" s="197">
        <v>0</v>
      </c>
      <c r="T140" s="198">
        <f t="shared" si="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163</v>
      </c>
      <c r="AT140" s="199" t="s">
        <v>159</v>
      </c>
      <c r="AU140" s="199" t="s">
        <v>85</v>
      </c>
      <c r="AY140" s="17" t="s">
        <v>157</v>
      </c>
      <c r="BE140" s="200">
        <f t="shared" si="4"/>
        <v>0</v>
      </c>
      <c r="BF140" s="200">
        <f t="shared" si="5"/>
        <v>0</v>
      </c>
      <c r="BG140" s="200">
        <f t="shared" si="6"/>
        <v>0</v>
      </c>
      <c r="BH140" s="200">
        <f t="shared" si="7"/>
        <v>0</v>
      </c>
      <c r="BI140" s="200">
        <f t="shared" si="8"/>
        <v>0</v>
      </c>
      <c r="BJ140" s="17" t="s">
        <v>85</v>
      </c>
      <c r="BK140" s="200">
        <f t="shared" si="9"/>
        <v>0</v>
      </c>
      <c r="BL140" s="17" t="s">
        <v>163</v>
      </c>
      <c r="BM140" s="199" t="s">
        <v>2458</v>
      </c>
    </row>
    <row r="141" spans="1:65" s="2" customFormat="1" ht="24.2" customHeight="1">
      <c r="A141" s="34"/>
      <c r="B141" s="35"/>
      <c r="C141" s="187" t="s">
        <v>264</v>
      </c>
      <c r="D141" s="187" t="s">
        <v>159</v>
      </c>
      <c r="E141" s="188" t="s">
        <v>2459</v>
      </c>
      <c r="F141" s="189" t="s">
        <v>2460</v>
      </c>
      <c r="G141" s="190" t="s">
        <v>1895</v>
      </c>
      <c r="H141" s="191">
        <v>10</v>
      </c>
      <c r="I141" s="192"/>
      <c r="J141" s="193">
        <f t="shared" si="0"/>
        <v>0</v>
      </c>
      <c r="K141" s="194"/>
      <c r="L141" s="39"/>
      <c r="M141" s="195" t="s">
        <v>1</v>
      </c>
      <c r="N141" s="196" t="s">
        <v>42</v>
      </c>
      <c r="O141" s="71"/>
      <c r="P141" s="197">
        <f t="shared" si="1"/>
        <v>0</v>
      </c>
      <c r="Q141" s="197">
        <v>0</v>
      </c>
      <c r="R141" s="197">
        <f t="shared" si="2"/>
        <v>0</v>
      </c>
      <c r="S141" s="197">
        <v>0</v>
      </c>
      <c r="T141" s="198">
        <f t="shared" si="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163</v>
      </c>
      <c r="AT141" s="199" t="s">
        <v>159</v>
      </c>
      <c r="AU141" s="199" t="s">
        <v>85</v>
      </c>
      <c r="AY141" s="17" t="s">
        <v>157</v>
      </c>
      <c r="BE141" s="200">
        <f t="shared" si="4"/>
        <v>0</v>
      </c>
      <c r="BF141" s="200">
        <f t="shared" si="5"/>
        <v>0</v>
      </c>
      <c r="BG141" s="200">
        <f t="shared" si="6"/>
        <v>0</v>
      </c>
      <c r="BH141" s="200">
        <f t="shared" si="7"/>
        <v>0</v>
      </c>
      <c r="BI141" s="200">
        <f t="shared" si="8"/>
        <v>0</v>
      </c>
      <c r="BJ141" s="17" t="s">
        <v>85</v>
      </c>
      <c r="BK141" s="200">
        <f t="shared" si="9"/>
        <v>0</v>
      </c>
      <c r="BL141" s="17" t="s">
        <v>163</v>
      </c>
      <c r="BM141" s="199" t="s">
        <v>2461</v>
      </c>
    </row>
    <row r="142" spans="1:65" s="2" customFormat="1" ht="16.5" customHeight="1">
      <c r="A142" s="34"/>
      <c r="B142" s="35"/>
      <c r="C142" s="187" t="s">
        <v>271</v>
      </c>
      <c r="D142" s="187" t="s">
        <v>159</v>
      </c>
      <c r="E142" s="188" t="s">
        <v>2462</v>
      </c>
      <c r="F142" s="189" t="s">
        <v>2463</v>
      </c>
      <c r="G142" s="190" t="s">
        <v>1895</v>
      </c>
      <c r="H142" s="191">
        <v>1</v>
      </c>
      <c r="I142" s="192"/>
      <c r="J142" s="193">
        <f t="shared" si="0"/>
        <v>0</v>
      </c>
      <c r="K142" s="194"/>
      <c r="L142" s="39"/>
      <c r="M142" s="195" t="s">
        <v>1</v>
      </c>
      <c r="N142" s="196" t="s">
        <v>42</v>
      </c>
      <c r="O142" s="71"/>
      <c r="P142" s="197">
        <f t="shared" si="1"/>
        <v>0</v>
      </c>
      <c r="Q142" s="197">
        <v>0</v>
      </c>
      <c r="R142" s="197">
        <f t="shared" si="2"/>
        <v>0</v>
      </c>
      <c r="S142" s="197">
        <v>0</v>
      </c>
      <c r="T142" s="198">
        <f t="shared" si="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163</v>
      </c>
      <c r="AT142" s="199" t="s">
        <v>159</v>
      </c>
      <c r="AU142" s="199" t="s">
        <v>85</v>
      </c>
      <c r="AY142" s="17" t="s">
        <v>157</v>
      </c>
      <c r="BE142" s="200">
        <f t="shared" si="4"/>
        <v>0</v>
      </c>
      <c r="BF142" s="200">
        <f t="shared" si="5"/>
        <v>0</v>
      </c>
      <c r="BG142" s="200">
        <f t="shared" si="6"/>
        <v>0</v>
      </c>
      <c r="BH142" s="200">
        <f t="shared" si="7"/>
        <v>0</v>
      </c>
      <c r="BI142" s="200">
        <f t="shared" si="8"/>
        <v>0</v>
      </c>
      <c r="BJ142" s="17" t="s">
        <v>85</v>
      </c>
      <c r="BK142" s="200">
        <f t="shared" si="9"/>
        <v>0</v>
      </c>
      <c r="BL142" s="17" t="s">
        <v>163</v>
      </c>
      <c r="BM142" s="199" t="s">
        <v>2464</v>
      </c>
    </row>
    <row r="143" spans="1:65" s="2" customFormat="1" ht="16.5" customHeight="1">
      <c r="A143" s="34"/>
      <c r="B143" s="35"/>
      <c r="C143" s="187" t="s">
        <v>275</v>
      </c>
      <c r="D143" s="187" t="s">
        <v>159</v>
      </c>
      <c r="E143" s="188" t="s">
        <v>2465</v>
      </c>
      <c r="F143" s="189" t="s">
        <v>2466</v>
      </c>
      <c r="G143" s="190" t="s">
        <v>1895</v>
      </c>
      <c r="H143" s="191">
        <v>2</v>
      </c>
      <c r="I143" s="192"/>
      <c r="J143" s="193">
        <f t="shared" si="0"/>
        <v>0</v>
      </c>
      <c r="K143" s="194"/>
      <c r="L143" s="39"/>
      <c r="M143" s="195" t="s">
        <v>1</v>
      </c>
      <c r="N143" s="196" t="s">
        <v>42</v>
      </c>
      <c r="O143" s="71"/>
      <c r="P143" s="197">
        <f t="shared" si="1"/>
        <v>0</v>
      </c>
      <c r="Q143" s="197">
        <v>0</v>
      </c>
      <c r="R143" s="197">
        <f t="shared" si="2"/>
        <v>0</v>
      </c>
      <c r="S143" s="197">
        <v>0</v>
      </c>
      <c r="T143" s="198">
        <f t="shared" si="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9" t="s">
        <v>163</v>
      </c>
      <c r="AT143" s="199" t="s">
        <v>159</v>
      </c>
      <c r="AU143" s="199" t="s">
        <v>85</v>
      </c>
      <c r="AY143" s="17" t="s">
        <v>157</v>
      </c>
      <c r="BE143" s="200">
        <f t="shared" si="4"/>
        <v>0</v>
      </c>
      <c r="BF143" s="200">
        <f t="shared" si="5"/>
        <v>0</v>
      </c>
      <c r="BG143" s="200">
        <f t="shared" si="6"/>
        <v>0</v>
      </c>
      <c r="BH143" s="200">
        <f t="shared" si="7"/>
        <v>0</v>
      </c>
      <c r="BI143" s="200">
        <f t="shared" si="8"/>
        <v>0</v>
      </c>
      <c r="BJ143" s="17" t="s">
        <v>85</v>
      </c>
      <c r="BK143" s="200">
        <f t="shared" si="9"/>
        <v>0</v>
      </c>
      <c r="BL143" s="17" t="s">
        <v>163</v>
      </c>
      <c r="BM143" s="199" t="s">
        <v>2467</v>
      </c>
    </row>
    <row r="144" spans="1:65" s="2" customFormat="1" ht="16.5" customHeight="1">
      <c r="A144" s="34"/>
      <c r="B144" s="35"/>
      <c r="C144" s="187" t="s">
        <v>7</v>
      </c>
      <c r="D144" s="187" t="s">
        <v>159</v>
      </c>
      <c r="E144" s="188" t="s">
        <v>2468</v>
      </c>
      <c r="F144" s="189" t="s">
        <v>2469</v>
      </c>
      <c r="G144" s="190" t="s">
        <v>1895</v>
      </c>
      <c r="H144" s="191">
        <v>1</v>
      </c>
      <c r="I144" s="192"/>
      <c r="J144" s="193">
        <f t="shared" si="0"/>
        <v>0</v>
      </c>
      <c r="K144" s="194"/>
      <c r="L144" s="39"/>
      <c r="M144" s="195" t="s">
        <v>1</v>
      </c>
      <c r="N144" s="196" t="s">
        <v>42</v>
      </c>
      <c r="O144" s="71"/>
      <c r="P144" s="197">
        <f t="shared" si="1"/>
        <v>0</v>
      </c>
      <c r="Q144" s="197">
        <v>0</v>
      </c>
      <c r="R144" s="197">
        <f t="shared" si="2"/>
        <v>0</v>
      </c>
      <c r="S144" s="197">
        <v>0</v>
      </c>
      <c r="T144" s="198">
        <f t="shared" si="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163</v>
      </c>
      <c r="AT144" s="199" t="s">
        <v>159</v>
      </c>
      <c r="AU144" s="199" t="s">
        <v>85</v>
      </c>
      <c r="AY144" s="17" t="s">
        <v>157</v>
      </c>
      <c r="BE144" s="200">
        <f t="shared" si="4"/>
        <v>0</v>
      </c>
      <c r="BF144" s="200">
        <f t="shared" si="5"/>
        <v>0</v>
      </c>
      <c r="BG144" s="200">
        <f t="shared" si="6"/>
        <v>0</v>
      </c>
      <c r="BH144" s="200">
        <f t="shared" si="7"/>
        <v>0</v>
      </c>
      <c r="BI144" s="200">
        <f t="shared" si="8"/>
        <v>0</v>
      </c>
      <c r="BJ144" s="17" t="s">
        <v>85</v>
      </c>
      <c r="BK144" s="200">
        <f t="shared" si="9"/>
        <v>0</v>
      </c>
      <c r="BL144" s="17" t="s">
        <v>163</v>
      </c>
      <c r="BM144" s="199" t="s">
        <v>2470</v>
      </c>
    </row>
    <row r="145" spans="1:65" s="2" customFormat="1" ht="16.5" customHeight="1">
      <c r="A145" s="34"/>
      <c r="B145" s="35"/>
      <c r="C145" s="187" t="s">
        <v>285</v>
      </c>
      <c r="D145" s="187" t="s">
        <v>159</v>
      </c>
      <c r="E145" s="188" t="s">
        <v>2471</v>
      </c>
      <c r="F145" s="189" t="s">
        <v>2472</v>
      </c>
      <c r="G145" s="190" t="s">
        <v>1895</v>
      </c>
      <c r="H145" s="191">
        <v>1</v>
      </c>
      <c r="I145" s="192"/>
      <c r="J145" s="193">
        <f t="shared" si="0"/>
        <v>0</v>
      </c>
      <c r="K145" s="194"/>
      <c r="L145" s="39"/>
      <c r="M145" s="195" t="s">
        <v>1</v>
      </c>
      <c r="N145" s="196" t="s">
        <v>42</v>
      </c>
      <c r="O145" s="71"/>
      <c r="P145" s="197">
        <f t="shared" si="1"/>
        <v>0</v>
      </c>
      <c r="Q145" s="197">
        <v>0</v>
      </c>
      <c r="R145" s="197">
        <f t="shared" si="2"/>
        <v>0</v>
      </c>
      <c r="S145" s="197">
        <v>0</v>
      </c>
      <c r="T145" s="198">
        <f t="shared" si="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163</v>
      </c>
      <c r="AT145" s="199" t="s">
        <v>159</v>
      </c>
      <c r="AU145" s="199" t="s">
        <v>85</v>
      </c>
      <c r="AY145" s="17" t="s">
        <v>157</v>
      </c>
      <c r="BE145" s="200">
        <f t="shared" si="4"/>
        <v>0</v>
      </c>
      <c r="BF145" s="200">
        <f t="shared" si="5"/>
        <v>0</v>
      </c>
      <c r="BG145" s="200">
        <f t="shared" si="6"/>
        <v>0</v>
      </c>
      <c r="BH145" s="200">
        <f t="shared" si="7"/>
        <v>0</v>
      </c>
      <c r="BI145" s="200">
        <f t="shared" si="8"/>
        <v>0</v>
      </c>
      <c r="BJ145" s="17" t="s">
        <v>85</v>
      </c>
      <c r="BK145" s="200">
        <f t="shared" si="9"/>
        <v>0</v>
      </c>
      <c r="BL145" s="17" t="s">
        <v>163</v>
      </c>
      <c r="BM145" s="199" t="s">
        <v>2473</v>
      </c>
    </row>
    <row r="146" spans="1:65" s="2" customFormat="1" ht="16.5" customHeight="1">
      <c r="A146" s="34"/>
      <c r="B146" s="35"/>
      <c r="C146" s="187" t="s">
        <v>289</v>
      </c>
      <c r="D146" s="187" t="s">
        <v>159</v>
      </c>
      <c r="E146" s="188" t="s">
        <v>2474</v>
      </c>
      <c r="F146" s="189" t="s">
        <v>2475</v>
      </c>
      <c r="G146" s="190" t="s">
        <v>1895</v>
      </c>
      <c r="H146" s="191">
        <v>1</v>
      </c>
      <c r="I146" s="192"/>
      <c r="J146" s="193">
        <f t="shared" si="0"/>
        <v>0</v>
      </c>
      <c r="K146" s="194"/>
      <c r="L146" s="39"/>
      <c r="M146" s="195" t="s">
        <v>1</v>
      </c>
      <c r="N146" s="196" t="s">
        <v>42</v>
      </c>
      <c r="O146" s="71"/>
      <c r="P146" s="197">
        <f t="shared" si="1"/>
        <v>0</v>
      </c>
      <c r="Q146" s="197">
        <v>0</v>
      </c>
      <c r="R146" s="197">
        <f t="shared" si="2"/>
        <v>0</v>
      </c>
      <c r="S146" s="197">
        <v>0</v>
      </c>
      <c r="T146" s="198">
        <f t="shared" si="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9" t="s">
        <v>163</v>
      </c>
      <c r="AT146" s="199" t="s">
        <v>159</v>
      </c>
      <c r="AU146" s="199" t="s">
        <v>85</v>
      </c>
      <c r="AY146" s="17" t="s">
        <v>157</v>
      </c>
      <c r="BE146" s="200">
        <f t="shared" si="4"/>
        <v>0</v>
      </c>
      <c r="BF146" s="200">
        <f t="shared" si="5"/>
        <v>0</v>
      </c>
      <c r="BG146" s="200">
        <f t="shared" si="6"/>
        <v>0</v>
      </c>
      <c r="BH146" s="200">
        <f t="shared" si="7"/>
        <v>0</v>
      </c>
      <c r="BI146" s="200">
        <f t="shared" si="8"/>
        <v>0</v>
      </c>
      <c r="BJ146" s="17" t="s">
        <v>85</v>
      </c>
      <c r="BK146" s="200">
        <f t="shared" si="9"/>
        <v>0</v>
      </c>
      <c r="BL146" s="17" t="s">
        <v>163</v>
      </c>
      <c r="BM146" s="199" t="s">
        <v>2476</v>
      </c>
    </row>
    <row r="147" spans="1:65" s="12" customFormat="1" ht="25.9" customHeight="1">
      <c r="B147" s="171"/>
      <c r="C147" s="172"/>
      <c r="D147" s="173" t="s">
        <v>76</v>
      </c>
      <c r="E147" s="174" t="s">
        <v>1943</v>
      </c>
      <c r="F147" s="174" t="s">
        <v>2477</v>
      </c>
      <c r="G147" s="172"/>
      <c r="H147" s="172"/>
      <c r="I147" s="175"/>
      <c r="J147" s="176">
        <f>BK147</f>
        <v>0</v>
      </c>
      <c r="K147" s="172"/>
      <c r="L147" s="177"/>
      <c r="M147" s="178"/>
      <c r="N147" s="179"/>
      <c r="O147" s="179"/>
      <c r="P147" s="180">
        <f>SUM(P148:P149)</f>
        <v>0</v>
      </c>
      <c r="Q147" s="179"/>
      <c r="R147" s="180">
        <f>SUM(R148:R149)</f>
        <v>0</v>
      </c>
      <c r="S147" s="179"/>
      <c r="T147" s="181">
        <f>SUM(T148:T149)</f>
        <v>0</v>
      </c>
      <c r="AR147" s="182" t="s">
        <v>85</v>
      </c>
      <c r="AT147" s="183" t="s">
        <v>76</v>
      </c>
      <c r="AU147" s="183" t="s">
        <v>77</v>
      </c>
      <c r="AY147" s="182" t="s">
        <v>157</v>
      </c>
      <c r="BK147" s="184">
        <f>SUM(BK148:BK149)</f>
        <v>0</v>
      </c>
    </row>
    <row r="148" spans="1:65" s="2" customFormat="1" ht="16.5" customHeight="1">
      <c r="A148" s="34"/>
      <c r="B148" s="35"/>
      <c r="C148" s="187" t="s">
        <v>296</v>
      </c>
      <c r="D148" s="187" t="s">
        <v>159</v>
      </c>
      <c r="E148" s="188" t="s">
        <v>2478</v>
      </c>
      <c r="F148" s="189" t="s">
        <v>2479</v>
      </c>
      <c r="G148" s="190" t="s">
        <v>1895</v>
      </c>
      <c r="H148" s="191">
        <v>2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42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163</v>
      </c>
      <c r="AT148" s="199" t="s">
        <v>159</v>
      </c>
      <c r="AU148" s="199" t="s">
        <v>85</v>
      </c>
      <c r="AY148" s="17" t="s">
        <v>157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85</v>
      </c>
      <c r="BK148" s="200">
        <f>ROUND(I148*H148,2)</f>
        <v>0</v>
      </c>
      <c r="BL148" s="17" t="s">
        <v>163</v>
      </c>
      <c r="BM148" s="199" t="s">
        <v>2480</v>
      </c>
    </row>
    <row r="149" spans="1:65" s="2" customFormat="1" ht="16.5" customHeight="1">
      <c r="A149" s="34"/>
      <c r="B149" s="35"/>
      <c r="C149" s="187" t="s">
        <v>300</v>
      </c>
      <c r="D149" s="187" t="s">
        <v>159</v>
      </c>
      <c r="E149" s="188" t="s">
        <v>2444</v>
      </c>
      <c r="F149" s="189" t="s">
        <v>2445</v>
      </c>
      <c r="G149" s="190" t="s">
        <v>1895</v>
      </c>
      <c r="H149" s="191">
        <v>2</v>
      </c>
      <c r="I149" s="192"/>
      <c r="J149" s="193">
        <f>ROUND(I149*H149,2)</f>
        <v>0</v>
      </c>
      <c r="K149" s="194"/>
      <c r="L149" s="39"/>
      <c r="M149" s="195" t="s">
        <v>1</v>
      </c>
      <c r="N149" s="196" t="s">
        <v>42</v>
      </c>
      <c r="O149" s="71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163</v>
      </c>
      <c r="AT149" s="199" t="s">
        <v>159</v>
      </c>
      <c r="AU149" s="199" t="s">
        <v>85</v>
      </c>
      <c r="AY149" s="17" t="s">
        <v>157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7" t="s">
        <v>85</v>
      </c>
      <c r="BK149" s="200">
        <f>ROUND(I149*H149,2)</f>
        <v>0</v>
      </c>
      <c r="BL149" s="17" t="s">
        <v>163</v>
      </c>
      <c r="BM149" s="199" t="s">
        <v>2481</v>
      </c>
    </row>
    <row r="150" spans="1:65" s="12" customFormat="1" ht="25.9" customHeight="1">
      <c r="B150" s="171"/>
      <c r="C150" s="172"/>
      <c r="D150" s="173" t="s">
        <v>76</v>
      </c>
      <c r="E150" s="174" t="s">
        <v>2482</v>
      </c>
      <c r="F150" s="174" t="s">
        <v>2483</v>
      </c>
      <c r="G150" s="172"/>
      <c r="H150" s="172"/>
      <c r="I150" s="175"/>
      <c r="J150" s="176">
        <f>BK150</f>
        <v>0</v>
      </c>
      <c r="K150" s="172"/>
      <c r="L150" s="177"/>
      <c r="M150" s="178"/>
      <c r="N150" s="179"/>
      <c r="O150" s="179"/>
      <c r="P150" s="180">
        <f>P151</f>
        <v>0</v>
      </c>
      <c r="Q150" s="179"/>
      <c r="R150" s="180">
        <f>R151</f>
        <v>0</v>
      </c>
      <c r="S150" s="179"/>
      <c r="T150" s="181">
        <f>T151</f>
        <v>0</v>
      </c>
      <c r="AR150" s="182" t="s">
        <v>85</v>
      </c>
      <c r="AT150" s="183" t="s">
        <v>76</v>
      </c>
      <c r="AU150" s="183" t="s">
        <v>77</v>
      </c>
      <c r="AY150" s="182" t="s">
        <v>157</v>
      </c>
      <c r="BK150" s="184">
        <f>BK151</f>
        <v>0</v>
      </c>
    </row>
    <row r="151" spans="1:65" s="2" customFormat="1" ht="16.5" customHeight="1">
      <c r="A151" s="34"/>
      <c r="B151" s="35"/>
      <c r="C151" s="187" t="s">
        <v>304</v>
      </c>
      <c r="D151" s="187" t="s">
        <v>159</v>
      </c>
      <c r="E151" s="188" t="s">
        <v>2484</v>
      </c>
      <c r="F151" s="189" t="s">
        <v>2485</v>
      </c>
      <c r="G151" s="190" t="s">
        <v>1895</v>
      </c>
      <c r="H151" s="191">
        <v>1</v>
      </c>
      <c r="I151" s="192"/>
      <c r="J151" s="193">
        <f>ROUND(I151*H151,2)</f>
        <v>0</v>
      </c>
      <c r="K151" s="194"/>
      <c r="L151" s="39"/>
      <c r="M151" s="195" t="s">
        <v>1</v>
      </c>
      <c r="N151" s="196" t="s">
        <v>42</v>
      </c>
      <c r="O151" s="71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163</v>
      </c>
      <c r="AT151" s="199" t="s">
        <v>159</v>
      </c>
      <c r="AU151" s="199" t="s">
        <v>85</v>
      </c>
      <c r="AY151" s="17" t="s">
        <v>157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85</v>
      </c>
      <c r="BK151" s="200">
        <f>ROUND(I151*H151,2)</f>
        <v>0</v>
      </c>
      <c r="BL151" s="17" t="s">
        <v>163</v>
      </c>
      <c r="BM151" s="199" t="s">
        <v>2486</v>
      </c>
    </row>
    <row r="152" spans="1:65" s="12" customFormat="1" ht="25.9" customHeight="1">
      <c r="B152" s="171"/>
      <c r="C152" s="172"/>
      <c r="D152" s="173" t="s">
        <v>76</v>
      </c>
      <c r="E152" s="174" t="s">
        <v>2487</v>
      </c>
      <c r="F152" s="174" t="s">
        <v>2488</v>
      </c>
      <c r="G152" s="172"/>
      <c r="H152" s="172"/>
      <c r="I152" s="175"/>
      <c r="J152" s="176">
        <f>BK152</f>
        <v>0</v>
      </c>
      <c r="K152" s="172"/>
      <c r="L152" s="177"/>
      <c r="M152" s="178"/>
      <c r="N152" s="179"/>
      <c r="O152" s="179"/>
      <c r="P152" s="180">
        <f>SUM(P153:P163)</f>
        <v>0</v>
      </c>
      <c r="Q152" s="179"/>
      <c r="R152" s="180">
        <f>SUM(R153:R163)</f>
        <v>0</v>
      </c>
      <c r="S152" s="179"/>
      <c r="T152" s="181">
        <f>SUM(T153:T163)</f>
        <v>0</v>
      </c>
      <c r="AR152" s="182" t="s">
        <v>85</v>
      </c>
      <c r="AT152" s="183" t="s">
        <v>76</v>
      </c>
      <c r="AU152" s="183" t="s">
        <v>77</v>
      </c>
      <c r="AY152" s="182" t="s">
        <v>157</v>
      </c>
      <c r="BK152" s="184">
        <f>SUM(BK153:BK163)</f>
        <v>0</v>
      </c>
    </row>
    <row r="153" spans="1:65" s="2" customFormat="1" ht="24.2" customHeight="1">
      <c r="A153" s="34"/>
      <c r="B153" s="35"/>
      <c r="C153" s="187" t="s">
        <v>308</v>
      </c>
      <c r="D153" s="187" t="s">
        <v>159</v>
      </c>
      <c r="E153" s="188" t="s">
        <v>2489</v>
      </c>
      <c r="F153" s="189" t="s">
        <v>2490</v>
      </c>
      <c r="G153" s="190" t="s">
        <v>1895</v>
      </c>
      <c r="H153" s="191">
        <v>1</v>
      </c>
      <c r="I153" s="192"/>
      <c r="J153" s="193">
        <f t="shared" ref="J153:J163" si="10">ROUND(I153*H153,2)</f>
        <v>0</v>
      </c>
      <c r="K153" s="194"/>
      <c r="L153" s="39"/>
      <c r="M153" s="195" t="s">
        <v>1</v>
      </c>
      <c r="N153" s="196" t="s">
        <v>42</v>
      </c>
      <c r="O153" s="71"/>
      <c r="P153" s="197">
        <f t="shared" ref="P153:P163" si="11">O153*H153</f>
        <v>0</v>
      </c>
      <c r="Q153" s="197">
        <v>0</v>
      </c>
      <c r="R153" s="197">
        <f t="shared" ref="R153:R163" si="12">Q153*H153</f>
        <v>0</v>
      </c>
      <c r="S153" s="197">
        <v>0</v>
      </c>
      <c r="T153" s="198">
        <f t="shared" ref="T153:T163" si="13"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163</v>
      </c>
      <c r="AT153" s="199" t="s">
        <v>159</v>
      </c>
      <c r="AU153" s="199" t="s">
        <v>85</v>
      </c>
      <c r="AY153" s="17" t="s">
        <v>157</v>
      </c>
      <c r="BE153" s="200">
        <f t="shared" ref="BE153:BE163" si="14">IF(N153="základní",J153,0)</f>
        <v>0</v>
      </c>
      <c r="BF153" s="200">
        <f t="shared" ref="BF153:BF163" si="15">IF(N153="snížená",J153,0)</f>
        <v>0</v>
      </c>
      <c r="BG153" s="200">
        <f t="shared" ref="BG153:BG163" si="16">IF(N153="zákl. přenesená",J153,0)</f>
        <v>0</v>
      </c>
      <c r="BH153" s="200">
        <f t="shared" ref="BH153:BH163" si="17">IF(N153="sníž. přenesená",J153,0)</f>
        <v>0</v>
      </c>
      <c r="BI153" s="200">
        <f t="shared" ref="BI153:BI163" si="18">IF(N153="nulová",J153,0)</f>
        <v>0</v>
      </c>
      <c r="BJ153" s="17" t="s">
        <v>85</v>
      </c>
      <c r="BK153" s="200">
        <f t="shared" ref="BK153:BK163" si="19">ROUND(I153*H153,2)</f>
        <v>0</v>
      </c>
      <c r="BL153" s="17" t="s">
        <v>163</v>
      </c>
      <c r="BM153" s="199" t="s">
        <v>2491</v>
      </c>
    </row>
    <row r="154" spans="1:65" s="2" customFormat="1" ht="16.5" customHeight="1">
      <c r="A154" s="34"/>
      <c r="B154" s="35"/>
      <c r="C154" s="187" t="s">
        <v>312</v>
      </c>
      <c r="D154" s="187" t="s">
        <v>159</v>
      </c>
      <c r="E154" s="188" t="s">
        <v>2492</v>
      </c>
      <c r="F154" s="189" t="s">
        <v>2493</v>
      </c>
      <c r="G154" s="190" t="s">
        <v>1895</v>
      </c>
      <c r="H154" s="191">
        <v>3</v>
      </c>
      <c r="I154" s="192"/>
      <c r="J154" s="193">
        <f t="shared" si="10"/>
        <v>0</v>
      </c>
      <c r="K154" s="194"/>
      <c r="L154" s="39"/>
      <c r="M154" s="195" t="s">
        <v>1</v>
      </c>
      <c r="N154" s="196" t="s">
        <v>42</v>
      </c>
      <c r="O154" s="71"/>
      <c r="P154" s="197">
        <f t="shared" si="11"/>
        <v>0</v>
      </c>
      <c r="Q154" s="197">
        <v>0</v>
      </c>
      <c r="R154" s="197">
        <f t="shared" si="12"/>
        <v>0</v>
      </c>
      <c r="S154" s="197">
        <v>0</v>
      </c>
      <c r="T154" s="198">
        <f t="shared" si="1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163</v>
      </c>
      <c r="AT154" s="199" t="s">
        <v>159</v>
      </c>
      <c r="AU154" s="199" t="s">
        <v>85</v>
      </c>
      <c r="AY154" s="17" t="s">
        <v>157</v>
      </c>
      <c r="BE154" s="200">
        <f t="shared" si="14"/>
        <v>0</v>
      </c>
      <c r="BF154" s="200">
        <f t="shared" si="15"/>
        <v>0</v>
      </c>
      <c r="BG154" s="200">
        <f t="shared" si="16"/>
        <v>0</v>
      </c>
      <c r="BH154" s="200">
        <f t="shared" si="17"/>
        <v>0</v>
      </c>
      <c r="BI154" s="200">
        <f t="shared" si="18"/>
        <v>0</v>
      </c>
      <c r="BJ154" s="17" t="s">
        <v>85</v>
      </c>
      <c r="BK154" s="200">
        <f t="shared" si="19"/>
        <v>0</v>
      </c>
      <c r="BL154" s="17" t="s">
        <v>163</v>
      </c>
      <c r="BM154" s="199" t="s">
        <v>2494</v>
      </c>
    </row>
    <row r="155" spans="1:65" s="2" customFormat="1" ht="16.5" customHeight="1">
      <c r="A155" s="34"/>
      <c r="B155" s="35"/>
      <c r="C155" s="187" t="s">
        <v>316</v>
      </c>
      <c r="D155" s="187" t="s">
        <v>159</v>
      </c>
      <c r="E155" s="188" t="s">
        <v>2495</v>
      </c>
      <c r="F155" s="189" t="s">
        <v>2496</v>
      </c>
      <c r="G155" s="190" t="s">
        <v>1895</v>
      </c>
      <c r="H155" s="191">
        <v>1</v>
      </c>
      <c r="I155" s="192"/>
      <c r="J155" s="193">
        <f t="shared" si="10"/>
        <v>0</v>
      </c>
      <c r="K155" s="194"/>
      <c r="L155" s="39"/>
      <c r="M155" s="195" t="s">
        <v>1</v>
      </c>
      <c r="N155" s="196" t="s">
        <v>42</v>
      </c>
      <c r="O155" s="71"/>
      <c r="P155" s="197">
        <f t="shared" si="11"/>
        <v>0</v>
      </c>
      <c r="Q155" s="197">
        <v>0</v>
      </c>
      <c r="R155" s="197">
        <f t="shared" si="12"/>
        <v>0</v>
      </c>
      <c r="S155" s="197">
        <v>0</v>
      </c>
      <c r="T155" s="198">
        <f t="shared" si="1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163</v>
      </c>
      <c r="AT155" s="199" t="s">
        <v>159</v>
      </c>
      <c r="AU155" s="199" t="s">
        <v>85</v>
      </c>
      <c r="AY155" s="17" t="s">
        <v>157</v>
      </c>
      <c r="BE155" s="200">
        <f t="shared" si="14"/>
        <v>0</v>
      </c>
      <c r="BF155" s="200">
        <f t="shared" si="15"/>
        <v>0</v>
      </c>
      <c r="BG155" s="200">
        <f t="shared" si="16"/>
        <v>0</v>
      </c>
      <c r="BH155" s="200">
        <f t="shared" si="17"/>
        <v>0</v>
      </c>
      <c r="BI155" s="200">
        <f t="shared" si="18"/>
        <v>0</v>
      </c>
      <c r="BJ155" s="17" t="s">
        <v>85</v>
      </c>
      <c r="BK155" s="200">
        <f t="shared" si="19"/>
        <v>0</v>
      </c>
      <c r="BL155" s="17" t="s">
        <v>163</v>
      </c>
      <c r="BM155" s="199" t="s">
        <v>2497</v>
      </c>
    </row>
    <row r="156" spans="1:65" s="2" customFormat="1" ht="16.5" customHeight="1">
      <c r="A156" s="34"/>
      <c r="B156" s="35"/>
      <c r="C156" s="187" t="s">
        <v>320</v>
      </c>
      <c r="D156" s="187" t="s">
        <v>159</v>
      </c>
      <c r="E156" s="188" t="s">
        <v>2435</v>
      </c>
      <c r="F156" s="189" t="s">
        <v>2436</v>
      </c>
      <c r="G156" s="190" t="s">
        <v>1895</v>
      </c>
      <c r="H156" s="191">
        <v>1</v>
      </c>
      <c r="I156" s="192"/>
      <c r="J156" s="193">
        <f t="shared" si="10"/>
        <v>0</v>
      </c>
      <c r="K156" s="194"/>
      <c r="L156" s="39"/>
      <c r="M156" s="195" t="s">
        <v>1</v>
      </c>
      <c r="N156" s="196" t="s">
        <v>42</v>
      </c>
      <c r="O156" s="71"/>
      <c r="P156" s="197">
        <f t="shared" si="11"/>
        <v>0</v>
      </c>
      <c r="Q156" s="197">
        <v>0</v>
      </c>
      <c r="R156" s="197">
        <f t="shared" si="12"/>
        <v>0</v>
      </c>
      <c r="S156" s="197">
        <v>0</v>
      </c>
      <c r="T156" s="198">
        <f t="shared" si="1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9" t="s">
        <v>163</v>
      </c>
      <c r="AT156" s="199" t="s">
        <v>159</v>
      </c>
      <c r="AU156" s="199" t="s">
        <v>85</v>
      </c>
      <c r="AY156" s="17" t="s">
        <v>157</v>
      </c>
      <c r="BE156" s="200">
        <f t="shared" si="14"/>
        <v>0</v>
      </c>
      <c r="BF156" s="200">
        <f t="shared" si="15"/>
        <v>0</v>
      </c>
      <c r="BG156" s="200">
        <f t="shared" si="16"/>
        <v>0</v>
      </c>
      <c r="BH156" s="200">
        <f t="shared" si="17"/>
        <v>0</v>
      </c>
      <c r="BI156" s="200">
        <f t="shared" si="18"/>
        <v>0</v>
      </c>
      <c r="BJ156" s="17" t="s">
        <v>85</v>
      </c>
      <c r="BK156" s="200">
        <f t="shared" si="19"/>
        <v>0</v>
      </c>
      <c r="BL156" s="17" t="s">
        <v>163</v>
      </c>
      <c r="BM156" s="199" t="s">
        <v>2498</v>
      </c>
    </row>
    <row r="157" spans="1:65" s="2" customFormat="1" ht="16.5" customHeight="1">
      <c r="A157" s="34"/>
      <c r="B157" s="35"/>
      <c r="C157" s="187" t="s">
        <v>324</v>
      </c>
      <c r="D157" s="187" t="s">
        <v>159</v>
      </c>
      <c r="E157" s="188" t="s">
        <v>2499</v>
      </c>
      <c r="F157" s="189" t="s">
        <v>2500</v>
      </c>
      <c r="G157" s="190" t="s">
        <v>1895</v>
      </c>
      <c r="H157" s="191">
        <v>6</v>
      </c>
      <c r="I157" s="192"/>
      <c r="J157" s="193">
        <f t="shared" si="10"/>
        <v>0</v>
      </c>
      <c r="K157" s="194"/>
      <c r="L157" s="39"/>
      <c r="M157" s="195" t="s">
        <v>1</v>
      </c>
      <c r="N157" s="196" t="s">
        <v>42</v>
      </c>
      <c r="O157" s="71"/>
      <c r="P157" s="197">
        <f t="shared" si="11"/>
        <v>0</v>
      </c>
      <c r="Q157" s="197">
        <v>0</v>
      </c>
      <c r="R157" s="197">
        <f t="shared" si="12"/>
        <v>0</v>
      </c>
      <c r="S157" s="197">
        <v>0</v>
      </c>
      <c r="T157" s="198">
        <f t="shared" si="1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163</v>
      </c>
      <c r="AT157" s="199" t="s">
        <v>159</v>
      </c>
      <c r="AU157" s="199" t="s">
        <v>85</v>
      </c>
      <c r="AY157" s="17" t="s">
        <v>157</v>
      </c>
      <c r="BE157" s="200">
        <f t="shared" si="14"/>
        <v>0</v>
      </c>
      <c r="BF157" s="200">
        <f t="shared" si="15"/>
        <v>0</v>
      </c>
      <c r="BG157" s="200">
        <f t="shared" si="16"/>
        <v>0</v>
      </c>
      <c r="BH157" s="200">
        <f t="shared" si="17"/>
        <v>0</v>
      </c>
      <c r="BI157" s="200">
        <f t="shared" si="18"/>
        <v>0</v>
      </c>
      <c r="BJ157" s="17" t="s">
        <v>85</v>
      </c>
      <c r="BK157" s="200">
        <f t="shared" si="19"/>
        <v>0</v>
      </c>
      <c r="BL157" s="17" t="s">
        <v>163</v>
      </c>
      <c r="BM157" s="199" t="s">
        <v>2501</v>
      </c>
    </row>
    <row r="158" spans="1:65" s="2" customFormat="1" ht="16.5" customHeight="1">
      <c r="A158" s="34"/>
      <c r="B158" s="35"/>
      <c r="C158" s="187" t="s">
        <v>328</v>
      </c>
      <c r="D158" s="187" t="s">
        <v>159</v>
      </c>
      <c r="E158" s="188" t="s">
        <v>2441</v>
      </c>
      <c r="F158" s="189" t="s">
        <v>2442</v>
      </c>
      <c r="G158" s="190" t="s">
        <v>1895</v>
      </c>
      <c r="H158" s="191">
        <v>1</v>
      </c>
      <c r="I158" s="192"/>
      <c r="J158" s="193">
        <f t="shared" si="10"/>
        <v>0</v>
      </c>
      <c r="K158" s="194"/>
      <c r="L158" s="39"/>
      <c r="M158" s="195" t="s">
        <v>1</v>
      </c>
      <c r="N158" s="196" t="s">
        <v>42</v>
      </c>
      <c r="O158" s="71"/>
      <c r="P158" s="197">
        <f t="shared" si="11"/>
        <v>0</v>
      </c>
      <c r="Q158" s="197">
        <v>0</v>
      </c>
      <c r="R158" s="197">
        <f t="shared" si="12"/>
        <v>0</v>
      </c>
      <c r="S158" s="197">
        <v>0</v>
      </c>
      <c r="T158" s="198">
        <f t="shared" si="1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163</v>
      </c>
      <c r="AT158" s="199" t="s">
        <v>159</v>
      </c>
      <c r="AU158" s="199" t="s">
        <v>85</v>
      </c>
      <c r="AY158" s="17" t="s">
        <v>157</v>
      </c>
      <c r="BE158" s="200">
        <f t="shared" si="14"/>
        <v>0</v>
      </c>
      <c r="BF158" s="200">
        <f t="shared" si="15"/>
        <v>0</v>
      </c>
      <c r="BG158" s="200">
        <f t="shared" si="16"/>
        <v>0</v>
      </c>
      <c r="BH158" s="200">
        <f t="shared" si="17"/>
        <v>0</v>
      </c>
      <c r="BI158" s="200">
        <f t="shared" si="18"/>
        <v>0</v>
      </c>
      <c r="BJ158" s="17" t="s">
        <v>85</v>
      </c>
      <c r="BK158" s="200">
        <f t="shared" si="19"/>
        <v>0</v>
      </c>
      <c r="BL158" s="17" t="s">
        <v>163</v>
      </c>
      <c r="BM158" s="199" t="s">
        <v>2502</v>
      </c>
    </row>
    <row r="159" spans="1:65" s="2" customFormat="1" ht="16.5" customHeight="1">
      <c r="A159" s="34"/>
      <c r="B159" s="35"/>
      <c r="C159" s="187" t="s">
        <v>333</v>
      </c>
      <c r="D159" s="187" t="s">
        <v>159</v>
      </c>
      <c r="E159" s="188" t="s">
        <v>2503</v>
      </c>
      <c r="F159" s="189" t="s">
        <v>2504</v>
      </c>
      <c r="G159" s="190" t="s">
        <v>1895</v>
      </c>
      <c r="H159" s="191">
        <v>6</v>
      </c>
      <c r="I159" s="192"/>
      <c r="J159" s="193">
        <f t="shared" si="10"/>
        <v>0</v>
      </c>
      <c r="K159" s="194"/>
      <c r="L159" s="39"/>
      <c r="M159" s="195" t="s">
        <v>1</v>
      </c>
      <c r="N159" s="196" t="s">
        <v>42</v>
      </c>
      <c r="O159" s="71"/>
      <c r="P159" s="197">
        <f t="shared" si="11"/>
        <v>0</v>
      </c>
      <c r="Q159" s="197">
        <v>0</v>
      </c>
      <c r="R159" s="197">
        <f t="shared" si="12"/>
        <v>0</v>
      </c>
      <c r="S159" s="197">
        <v>0</v>
      </c>
      <c r="T159" s="198">
        <f t="shared" si="1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163</v>
      </c>
      <c r="AT159" s="199" t="s">
        <v>159</v>
      </c>
      <c r="AU159" s="199" t="s">
        <v>85</v>
      </c>
      <c r="AY159" s="17" t="s">
        <v>157</v>
      </c>
      <c r="BE159" s="200">
        <f t="shared" si="14"/>
        <v>0</v>
      </c>
      <c r="BF159" s="200">
        <f t="shared" si="15"/>
        <v>0</v>
      </c>
      <c r="BG159" s="200">
        <f t="shared" si="16"/>
        <v>0</v>
      </c>
      <c r="BH159" s="200">
        <f t="shared" si="17"/>
        <v>0</v>
      </c>
      <c r="BI159" s="200">
        <f t="shared" si="18"/>
        <v>0</v>
      </c>
      <c r="BJ159" s="17" t="s">
        <v>85</v>
      </c>
      <c r="BK159" s="200">
        <f t="shared" si="19"/>
        <v>0</v>
      </c>
      <c r="BL159" s="17" t="s">
        <v>163</v>
      </c>
      <c r="BM159" s="199" t="s">
        <v>2505</v>
      </c>
    </row>
    <row r="160" spans="1:65" s="2" customFormat="1" ht="24.2" customHeight="1">
      <c r="A160" s="34"/>
      <c r="B160" s="35"/>
      <c r="C160" s="187" t="s">
        <v>338</v>
      </c>
      <c r="D160" s="187" t="s">
        <v>159</v>
      </c>
      <c r="E160" s="188" t="s">
        <v>2456</v>
      </c>
      <c r="F160" s="189" t="s">
        <v>2457</v>
      </c>
      <c r="G160" s="190" t="s">
        <v>1895</v>
      </c>
      <c r="H160" s="191">
        <v>6</v>
      </c>
      <c r="I160" s="192"/>
      <c r="J160" s="193">
        <f t="shared" si="10"/>
        <v>0</v>
      </c>
      <c r="K160" s="194"/>
      <c r="L160" s="39"/>
      <c r="M160" s="195" t="s">
        <v>1</v>
      </c>
      <c r="N160" s="196" t="s">
        <v>42</v>
      </c>
      <c r="O160" s="71"/>
      <c r="P160" s="197">
        <f t="shared" si="11"/>
        <v>0</v>
      </c>
      <c r="Q160" s="197">
        <v>0</v>
      </c>
      <c r="R160" s="197">
        <f t="shared" si="12"/>
        <v>0</v>
      </c>
      <c r="S160" s="197">
        <v>0</v>
      </c>
      <c r="T160" s="198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163</v>
      </c>
      <c r="AT160" s="199" t="s">
        <v>159</v>
      </c>
      <c r="AU160" s="199" t="s">
        <v>85</v>
      </c>
      <c r="AY160" s="17" t="s">
        <v>157</v>
      </c>
      <c r="BE160" s="200">
        <f t="shared" si="14"/>
        <v>0</v>
      </c>
      <c r="BF160" s="200">
        <f t="shared" si="15"/>
        <v>0</v>
      </c>
      <c r="BG160" s="200">
        <f t="shared" si="16"/>
        <v>0</v>
      </c>
      <c r="BH160" s="200">
        <f t="shared" si="17"/>
        <v>0</v>
      </c>
      <c r="BI160" s="200">
        <f t="shared" si="18"/>
        <v>0</v>
      </c>
      <c r="BJ160" s="17" t="s">
        <v>85</v>
      </c>
      <c r="BK160" s="200">
        <f t="shared" si="19"/>
        <v>0</v>
      </c>
      <c r="BL160" s="17" t="s">
        <v>163</v>
      </c>
      <c r="BM160" s="199" t="s">
        <v>2506</v>
      </c>
    </row>
    <row r="161" spans="1:65" s="2" customFormat="1" ht="16.5" customHeight="1">
      <c r="A161" s="34"/>
      <c r="B161" s="35"/>
      <c r="C161" s="187" t="s">
        <v>356</v>
      </c>
      <c r="D161" s="187" t="s">
        <v>159</v>
      </c>
      <c r="E161" s="188" t="s">
        <v>2507</v>
      </c>
      <c r="F161" s="189" t="s">
        <v>2508</v>
      </c>
      <c r="G161" s="190" t="s">
        <v>1895</v>
      </c>
      <c r="H161" s="191">
        <v>1</v>
      </c>
      <c r="I161" s="192"/>
      <c r="J161" s="193">
        <f t="shared" si="10"/>
        <v>0</v>
      </c>
      <c r="K161" s="194"/>
      <c r="L161" s="39"/>
      <c r="M161" s="195" t="s">
        <v>1</v>
      </c>
      <c r="N161" s="196" t="s">
        <v>42</v>
      </c>
      <c r="O161" s="71"/>
      <c r="P161" s="197">
        <f t="shared" si="11"/>
        <v>0</v>
      </c>
      <c r="Q161" s="197">
        <v>0</v>
      </c>
      <c r="R161" s="197">
        <f t="shared" si="12"/>
        <v>0</v>
      </c>
      <c r="S161" s="197">
        <v>0</v>
      </c>
      <c r="T161" s="198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163</v>
      </c>
      <c r="AT161" s="199" t="s">
        <v>159</v>
      </c>
      <c r="AU161" s="199" t="s">
        <v>85</v>
      </c>
      <c r="AY161" s="17" t="s">
        <v>157</v>
      </c>
      <c r="BE161" s="200">
        <f t="shared" si="14"/>
        <v>0</v>
      </c>
      <c r="BF161" s="200">
        <f t="shared" si="15"/>
        <v>0</v>
      </c>
      <c r="BG161" s="200">
        <f t="shared" si="16"/>
        <v>0</v>
      </c>
      <c r="BH161" s="200">
        <f t="shared" si="17"/>
        <v>0</v>
      </c>
      <c r="BI161" s="200">
        <f t="shared" si="18"/>
        <v>0</v>
      </c>
      <c r="BJ161" s="17" t="s">
        <v>85</v>
      </c>
      <c r="BK161" s="200">
        <f t="shared" si="19"/>
        <v>0</v>
      </c>
      <c r="BL161" s="17" t="s">
        <v>163</v>
      </c>
      <c r="BM161" s="199" t="s">
        <v>2509</v>
      </c>
    </row>
    <row r="162" spans="1:65" s="2" customFormat="1" ht="21.75" customHeight="1">
      <c r="A162" s="34"/>
      <c r="B162" s="35"/>
      <c r="C162" s="187" t="s">
        <v>361</v>
      </c>
      <c r="D162" s="187" t="s">
        <v>159</v>
      </c>
      <c r="E162" s="188" t="s">
        <v>2432</v>
      </c>
      <c r="F162" s="189" t="s">
        <v>2433</v>
      </c>
      <c r="G162" s="190" t="s">
        <v>1895</v>
      </c>
      <c r="H162" s="191">
        <v>3</v>
      </c>
      <c r="I162" s="192"/>
      <c r="J162" s="193">
        <f t="shared" si="10"/>
        <v>0</v>
      </c>
      <c r="K162" s="194"/>
      <c r="L162" s="39"/>
      <c r="M162" s="195" t="s">
        <v>1</v>
      </c>
      <c r="N162" s="196" t="s">
        <v>42</v>
      </c>
      <c r="O162" s="71"/>
      <c r="P162" s="197">
        <f t="shared" si="11"/>
        <v>0</v>
      </c>
      <c r="Q162" s="197">
        <v>0</v>
      </c>
      <c r="R162" s="197">
        <f t="shared" si="12"/>
        <v>0</v>
      </c>
      <c r="S162" s="197">
        <v>0</v>
      </c>
      <c r="T162" s="198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163</v>
      </c>
      <c r="AT162" s="199" t="s">
        <v>159</v>
      </c>
      <c r="AU162" s="199" t="s">
        <v>85</v>
      </c>
      <c r="AY162" s="17" t="s">
        <v>157</v>
      </c>
      <c r="BE162" s="200">
        <f t="shared" si="14"/>
        <v>0</v>
      </c>
      <c r="BF162" s="200">
        <f t="shared" si="15"/>
        <v>0</v>
      </c>
      <c r="BG162" s="200">
        <f t="shared" si="16"/>
        <v>0</v>
      </c>
      <c r="BH162" s="200">
        <f t="shared" si="17"/>
        <v>0</v>
      </c>
      <c r="BI162" s="200">
        <f t="shared" si="18"/>
        <v>0</v>
      </c>
      <c r="BJ162" s="17" t="s">
        <v>85</v>
      </c>
      <c r="BK162" s="200">
        <f t="shared" si="19"/>
        <v>0</v>
      </c>
      <c r="BL162" s="17" t="s">
        <v>163</v>
      </c>
      <c r="BM162" s="199" t="s">
        <v>2510</v>
      </c>
    </row>
    <row r="163" spans="1:65" s="2" customFormat="1" ht="16.5" customHeight="1">
      <c r="A163" s="34"/>
      <c r="B163" s="35"/>
      <c r="C163" s="187" t="s">
        <v>377</v>
      </c>
      <c r="D163" s="187" t="s">
        <v>159</v>
      </c>
      <c r="E163" s="188" t="s">
        <v>2511</v>
      </c>
      <c r="F163" s="189" t="s">
        <v>2512</v>
      </c>
      <c r="G163" s="190" t="s">
        <v>1895</v>
      </c>
      <c r="H163" s="191">
        <v>6</v>
      </c>
      <c r="I163" s="192"/>
      <c r="J163" s="193">
        <f t="shared" si="10"/>
        <v>0</v>
      </c>
      <c r="K163" s="194"/>
      <c r="L163" s="39"/>
      <c r="M163" s="195" t="s">
        <v>1</v>
      </c>
      <c r="N163" s="196" t="s">
        <v>42</v>
      </c>
      <c r="O163" s="71"/>
      <c r="P163" s="197">
        <f t="shared" si="11"/>
        <v>0</v>
      </c>
      <c r="Q163" s="197">
        <v>0</v>
      </c>
      <c r="R163" s="197">
        <f t="shared" si="12"/>
        <v>0</v>
      </c>
      <c r="S163" s="197">
        <v>0</v>
      </c>
      <c r="T163" s="198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163</v>
      </c>
      <c r="AT163" s="199" t="s">
        <v>159</v>
      </c>
      <c r="AU163" s="199" t="s">
        <v>85</v>
      </c>
      <c r="AY163" s="17" t="s">
        <v>157</v>
      </c>
      <c r="BE163" s="200">
        <f t="shared" si="14"/>
        <v>0</v>
      </c>
      <c r="BF163" s="200">
        <f t="shared" si="15"/>
        <v>0</v>
      </c>
      <c r="BG163" s="200">
        <f t="shared" si="16"/>
        <v>0</v>
      </c>
      <c r="BH163" s="200">
        <f t="shared" si="17"/>
        <v>0</v>
      </c>
      <c r="BI163" s="200">
        <f t="shared" si="18"/>
        <v>0</v>
      </c>
      <c r="BJ163" s="17" t="s">
        <v>85</v>
      </c>
      <c r="BK163" s="200">
        <f t="shared" si="19"/>
        <v>0</v>
      </c>
      <c r="BL163" s="17" t="s">
        <v>163</v>
      </c>
      <c r="BM163" s="199" t="s">
        <v>2513</v>
      </c>
    </row>
    <row r="164" spans="1:65" s="12" customFormat="1" ht="25.9" customHeight="1">
      <c r="B164" s="171"/>
      <c r="C164" s="172"/>
      <c r="D164" s="173" t="s">
        <v>76</v>
      </c>
      <c r="E164" s="174" t="s">
        <v>2514</v>
      </c>
      <c r="F164" s="174" t="s">
        <v>2515</v>
      </c>
      <c r="G164" s="172"/>
      <c r="H164" s="172"/>
      <c r="I164" s="175"/>
      <c r="J164" s="176">
        <f>BK164</f>
        <v>0</v>
      </c>
      <c r="K164" s="172"/>
      <c r="L164" s="177"/>
      <c r="M164" s="178"/>
      <c r="N164" s="179"/>
      <c r="O164" s="179"/>
      <c r="P164" s="180">
        <f>SUM(P165:P280)</f>
        <v>0</v>
      </c>
      <c r="Q164" s="179"/>
      <c r="R164" s="180">
        <f>SUM(R165:R280)</f>
        <v>0</v>
      </c>
      <c r="S164" s="179"/>
      <c r="T164" s="181">
        <f>SUM(T165:T280)</f>
        <v>0</v>
      </c>
      <c r="AR164" s="182" t="s">
        <v>85</v>
      </c>
      <c r="AT164" s="183" t="s">
        <v>76</v>
      </c>
      <c r="AU164" s="183" t="s">
        <v>77</v>
      </c>
      <c r="AY164" s="182" t="s">
        <v>157</v>
      </c>
      <c r="BK164" s="184">
        <f>SUM(BK165:BK280)</f>
        <v>0</v>
      </c>
    </row>
    <row r="165" spans="1:65" s="2" customFormat="1" ht="16.5" customHeight="1">
      <c r="A165" s="34"/>
      <c r="B165" s="35"/>
      <c r="C165" s="187" t="s">
        <v>382</v>
      </c>
      <c r="D165" s="187" t="s">
        <v>159</v>
      </c>
      <c r="E165" s="188" t="s">
        <v>2516</v>
      </c>
      <c r="F165" s="189" t="s">
        <v>2517</v>
      </c>
      <c r="G165" s="190" t="s">
        <v>1895</v>
      </c>
      <c r="H165" s="191">
        <v>2</v>
      </c>
      <c r="I165" s="192"/>
      <c r="J165" s="193">
        <f t="shared" ref="J165:J196" si="20">ROUND(I165*H165,2)</f>
        <v>0</v>
      </c>
      <c r="K165" s="194"/>
      <c r="L165" s="39"/>
      <c r="M165" s="195" t="s">
        <v>1</v>
      </c>
      <c r="N165" s="196" t="s">
        <v>42</v>
      </c>
      <c r="O165" s="71"/>
      <c r="P165" s="197">
        <f t="shared" ref="P165:P196" si="21">O165*H165</f>
        <v>0</v>
      </c>
      <c r="Q165" s="197">
        <v>0</v>
      </c>
      <c r="R165" s="197">
        <f t="shared" ref="R165:R196" si="22">Q165*H165</f>
        <v>0</v>
      </c>
      <c r="S165" s="197">
        <v>0</v>
      </c>
      <c r="T165" s="198">
        <f t="shared" ref="T165:T196" si="23"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163</v>
      </c>
      <c r="AT165" s="199" t="s">
        <v>159</v>
      </c>
      <c r="AU165" s="199" t="s">
        <v>85</v>
      </c>
      <c r="AY165" s="17" t="s">
        <v>157</v>
      </c>
      <c r="BE165" s="200">
        <f t="shared" ref="BE165:BE196" si="24">IF(N165="základní",J165,0)</f>
        <v>0</v>
      </c>
      <c r="BF165" s="200">
        <f t="shared" ref="BF165:BF196" si="25">IF(N165="snížená",J165,0)</f>
        <v>0</v>
      </c>
      <c r="BG165" s="200">
        <f t="shared" ref="BG165:BG196" si="26">IF(N165="zákl. přenesená",J165,0)</f>
        <v>0</v>
      </c>
      <c r="BH165" s="200">
        <f t="shared" ref="BH165:BH196" si="27">IF(N165="sníž. přenesená",J165,0)</f>
        <v>0</v>
      </c>
      <c r="BI165" s="200">
        <f t="shared" ref="BI165:BI196" si="28">IF(N165="nulová",J165,0)</f>
        <v>0</v>
      </c>
      <c r="BJ165" s="17" t="s">
        <v>85</v>
      </c>
      <c r="BK165" s="200">
        <f t="shared" ref="BK165:BK196" si="29">ROUND(I165*H165,2)</f>
        <v>0</v>
      </c>
      <c r="BL165" s="17" t="s">
        <v>163</v>
      </c>
      <c r="BM165" s="199" t="s">
        <v>2518</v>
      </c>
    </row>
    <row r="166" spans="1:65" s="2" customFormat="1" ht="24.2" customHeight="1">
      <c r="A166" s="34"/>
      <c r="B166" s="35"/>
      <c r="C166" s="187" t="s">
        <v>389</v>
      </c>
      <c r="D166" s="187" t="s">
        <v>159</v>
      </c>
      <c r="E166" s="188" t="s">
        <v>2519</v>
      </c>
      <c r="F166" s="189" t="s">
        <v>2520</v>
      </c>
      <c r="G166" s="190" t="s">
        <v>1895</v>
      </c>
      <c r="H166" s="191">
        <v>14</v>
      </c>
      <c r="I166" s="192"/>
      <c r="J166" s="193">
        <f t="shared" si="20"/>
        <v>0</v>
      </c>
      <c r="K166" s="194"/>
      <c r="L166" s="39"/>
      <c r="M166" s="195" t="s">
        <v>1</v>
      </c>
      <c r="N166" s="196" t="s">
        <v>42</v>
      </c>
      <c r="O166" s="71"/>
      <c r="P166" s="197">
        <f t="shared" si="21"/>
        <v>0</v>
      </c>
      <c r="Q166" s="197">
        <v>0</v>
      </c>
      <c r="R166" s="197">
        <f t="shared" si="22"/>
        <v>0</v>
      </c>
      <c r="S166" s="197">
        <v>0</v>
      </c>
      <c r="T166" s="198">
        <f t="shared" si="2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163</v>
      </c>
      <c r="AT166" s="199" t="s">
        <v>159</v>
      </c>
      <c r="AU166" s="199" t="s">
        <v>85</v>
      </c>
      <c r="AY166" s="17" t="s">
        <v>157</v>
      </c>
      <c r="BE166" s="200">
        <f t="shared" si="24"/>
        <v>0</v>
      </c>
      <c r="BF166" s="200">
        <f t="shared" si="25"/>
        <v>0</v>
      </c>
      <c r="BG166" s="200">
        <f t="shared" si="26"/>
        <v>0</v>
      </c>
      <c r="BH166" s="200">
        <f t="shared" si="27"/>
        <v>0</v>
      </c>
      <c r="BI166" s="200">
        <f t="shared" si="28"/>
        <v>0</v>
      </c>
      <c r="BJ166" s="17" t="s">
        <v>85</v>
      </c>
      <c r="BK166" s="200">
        <f t="shared" si="29"/>
        <v>0</v>
      </c>
      <c r="BL166" s="17" t="s">
        <v>163</v>
      </c>
      <c r="BM166" s="199" t="s">
        <v>2521</v>
      </c>
    </row>
    <row r="167" spans="1:65" s="2" customFormat="1" ht="24.2" customHeight="1">
      <c r="A167" s="34"/>
      <c r="B167" s="35"/>
      <c r="C167" s="187" t="s">
        <v>397</v>
      </c>
      <c r="D167" s="187" t="s">
        <v>159</v>
      </c>
      <c r="E167" s="188" t="s">
        <v>2522</v>
      </c>
      <c r="F167" s="189" t="s">
        <v>2523</v>
      </c>
      <c r="G167" s="190" t="s">
        <v>1895</v>
      </c>
      <c r="H167" s="191">
        <v>4</v>
      </c>
      <c r="I167" s="192"/>
      <c r="J167" s="193">
        <f t="shared" si="20"/>
        <v>0</v>
      </c>
      <c r="K167" s="194"/>
      <c r="L167" s="39"/>
      <c r="M167" s="195" t="s">
        <v>1</v>
      </c>
      <c r="N167" s="196" t="s">
        <v>42</v>
      </c>
      <c r="O167" s="71"/>
      <c r="P167" s="197">
        <f t="shared" si="21"/>
        <v>0</v>
      </c>
      <c r="Q167" s="197">
        <v>0</v>
      </c>
      <c r="R167" s="197">
        <f t="shared" si="22"/>
        <v>0</v>
      </c>
      <c r="S167" s="197">
        <v>0</v>
      </c>
      <c r="T167" s="198">
        <f t="shared" si="2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163</v>
      </c>
      <c r="AT167" s="199" t="s">
        <v>159</v>
      </c>
      <c r="AU167" s="199" t="s">
        <v>85</v>
      </c>
      <c r="AY167" s="17" t="s">
        <v>157</v>
      </c>
      <c r="BE167" s="200">
        <f t="shared" si="24"/>
        <v>0</v>
      </c>
      <c r="BF167" s="200">
        <f t="shared" si="25"/>
        <v>0</v>
      </c>
      <c r="BG167" s="200">
        <f t="shared" si="26"/>
        <v>0</v>
      </c>
      <c r="BH167" s="200">
        <f t="shared" si="27"/>
        <v>0</v>
      </c>
      <c r="BI167" s="200">
        <f t="shared" si="28"/>
        <v>0</v>
      </c>
      <c r="BJ167" s="17" t="s">
        <v>85</v>
      </c>
      <c r="BK167" s="200">
        <f t="shared" si="29"/>
        <v>0</v>
      </c>
      <c r="BL167" s="17" t="s">
        <v>163</v>
      </c>
      <c r="BM167" s="199" t="s">
        <v>2524</v>
      </c>
    </row>
    <row r="168" spans="1:65" s="2" customFormat="1" ht="24.2" customHeight="1">
      <c r="A168" s="34"/>
      <c r="B168" s="35"/>
      <c r="C168" s="187" t="s">
        <v>403</v>
      </c>
      <c r="D168" s="187" t="s">
        <v>159</v>
      </c>
      <c r="E168" s="188" t="s">
        <v>2525</v>
      </c>
      <c r="F168" s="189" t="s">
        <v>2526</v>
      </c>
      <c r="G168" s="190" t="s">
        <v>1895</v>
      </c>
      <c r="H168" s="191">
        <v>12</v>
      </c>
      <c r="I168" s="192"/>
      <c r="J168" s="193">
        <f t="shared" si="20"/>
        <v>0</v>
      </c>
      <c r="K168" s="194"/>
      <c r="L168" s="39"/>
      <c r="M168" s="195" t="s">
        <v>1</v>
      </c>
      <c r="N168" s="196" t="s">
        <v>42</v>
      </c>
      <c r="O168" s="71"/>
      <c r="P168" s="197">
        <f t="shared" si="21"/>
        <v>0</v>
      </c>
      <c r="Q168" s="197">
        <v>0</v>
      </c>
      <c r="R168" s="197">
        <f t="shared" si="22"/>
        <v>0</v>
      </c>
      <c r="S168" s="197">
        <v>0</v>
      </c>
      <c r="T168" s="198">
        <f t="shared" si="2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163</v>
      </c>
      <c r="AT168" s="199" t="s">
        <v>159</v>
      </c>
      <c r="AU168" s="199" t="s">
        <v>85</v>
      </c>
      <c r="AY168" s="17" t="s">
        <v>157</v>
      </c>
      <c r="BE168" s="200">
        <f t="shared" si="24"/>
        <v>0</v>
      </c>
      <c r="BF168" s="200">
        <f t="shared" si="25"/>
        <v>0</v>
      </c>
      <c r="BG168" s="200">
        <f t="shared" si="26"/>
        <v>0</v>
      </c>
      <c r="BH168" s="200">
        <f t="shared" si="27"/>
        <v>0</v>
      </c>
      <c r="BI168" s="200">
        <f t="shared" si="28"/>
        <v>0</v>
      </c>
      <c r="BJ168" s="17" t="s">
        <v>85</v>
      </c>
      <c r="BK168" s="200">
        <f t="shared" si="29"/>
        <v>0</v>
      </c>
      <c r="BL168" s="17" t="s">
        <v>163</v>
      </c>
      <c r="BM168" s="199" t="s">
        <v>2527</v>
      </c>
    </row>
    <row r="169" spans="1:65" s="2" customFormat="1" ht="24.2" customHeight="1">
      <c r="A169" s="34"/>
      <c r="B169" s="35"/>
      <c r="C169" s="187" t="s">
        <v>409</v>
      </c>
      <c r="D169" s="187" t="s">
        <v>159</v>
      </c>
      <c r="E169" s="188" t="s">
        <v>2528</v>
      </c>
      <c r="F169" s="189" t="s">
        <v>2529</v>
      </c>
      <c r="G169" s="190" t="s">
        <v>1895</v>
      </c>
      <c r="H169" s="191">
        <v>2</v>
      </c>
      <c r="I169" s="192"/>
      <c r="J169" s="193">
        <f t="shared" si="20"/>
        <v>0</v>
      </c>
      <c r="K169" s="194"/>
      <c r="L169" s="39"/>
      <c r="M169" s="195" t="s">
        <v>1</v>
      </c>
      <c r="N169" s="196" t="s">
        <v>42</v>
      </c>
      <c r="O169" s="71"/>
      <c r="P169" s="197">
        <f t="shared" si="21"/>
        <v>0</v>
      </c>
      <c r="Q169" s="197">
        <v>0</v>
      </c>
      <c r="R169" s="197">
        <f t="shared" si="22"/>
        <v>0</v>
      </c>
      <c r="S169" s="197">
        <v>0</v>
      </c>
      <c r="T169" s="198">
        <f t="shared" si="23"/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163</v>
      </c>
      <c r="AT169" s="199" t="s">
        <v>159</v>
      </c>
      <c r="AU169" s="199" t="s">
        <v>85</v>
      </c>
      <c r="AY169" s="17" t="s">
        <v>157</v>
      </c>
      <c r="BE169" s="200">
        <f t="shared" si="24"/>
        <v>0</v>
      </c>
      <c r="BF169" s="200">
        <f t="shared" si="25"/>
        <v>0</v>
      </c>
      <c r="BG169" s="200">
        <f t="shared" si="26"/>
        <v>0</v>
      </c>
      <c r="BH169" s="200">
        <f t="shared" si="27"/>
        <v>0</v>
      </c>
      <c r="BI169" s="200">
        <f t="shared" si="28"/>
        <v>0</v>
      </c>
      <c r="BJ169" s="17" t="s">
        <v>85</v>
      </c>
      <c r="BK169" s="200">
        <f t="shared" si="29"/>
        <v>0</v>
      </c>
      <c r="BL169" s="17" t="s">
        <v>163</v>
      </c>
      <c r="BM169" s="199" t="s">
        <v>2530</v>
      </c>
    </row>
    <row r="170" spans="1:65" s="2" customFormat="1" ht="16.5" customHeight="1">
      <c r="A170" s="34"/>
      <c r="B170" s="35"/>
      <c r="C170" s="187" t="s">
        <v>414</v>
      </c>
      <c r="D170" s="187" t="s">
        <v>159</v>
      </c>
      <c r="E170" s="188" t="s">
        <v>2531</v>
      </c>
      <c r="F170" s="189" t="s">
        <v>2532</v>
      </c>
      <c r="G170" s="190" t="s">
        <v>1895</v>
      </c>
      <c r="H170" s="191">
        <v>8</v>
      </c>
      <c r="I170" s="192"/>
      <c r="J170" s="193">
        <f t="shared" si="20"/>
        <v>0</v>
      </c>
      <c r="K170" s="194"/>
      <c r="L170" s="39"/>
      <c r="M170" s="195" t="s">
        <v>1</v>
      </c>
      <c r="N170" s="196" t="s">
        <v>42</v>
      </c>
      <c r="O170" s="71"/>
      <c r="P170" s="197">
        <f t="shared" si="21"/>
        <v>0</v>
      </c>
      <c r="Q170" s="197">
        <v>0</v>
      </c>
      <c r="R170" s="197">
        <f t="shared" si="22"/>
        <v>0</v>
      </c>
      <c r="S170" s="197">
        <v>0</v>
      </c>
      <c r="T170" s="198">
        <f t="shared" si="23"/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163</v>
      </c>
      <c r="AT170" s="199" t="s">
        <v>159</v>
      </c>
      <c r="AU170" s="199" t="s">
        <v>85</v>
      </c>
      <c r="AY170" s="17" t="s">
        <v>157</v>
      </c>
      <c r="BE170" s="200">
        <f t="shared" si="24"/>
        <v>0</v>
      </c>
      <c r="BF170" s="200">
        <f t="shared" si="25"/>
        <v>0</v>
      </c>
      <c r="BG170" s="200">
        <f t="shared" si="26"/>
        <v>0</v>
      </c>
      <c r="BH170" s="200">
        <f t="shared" si="27"/>
        <v>0</v>
      </c>
      <c r="BI170" s="200">
        <f t="shared" si="28"/>
        <v>0</v>
      </c>
      <c r="BJ170" s="17" t="s">
        <v>85</v>
      </c>
      <c r="BK170" s="200">
        <f t="shared" si="29"/>
        <v>0</v>
      </c>
      <c r="BL170" s="17" t="s">
        <v>163</v>
      </c>
      <c r="BM170" s="199" t="s">
        <v>2533</v>
      </c>
    </row>
    <row r="171" spans="1:65" s="2" customFormat="1" ht="24.2" customHeight="1">
      <c r="A171" s="34"/>
      <c r="B171" s="35"/>
      <c r="C171" s="187" t="s">
        <v>424</v>
      </c>
      <c r="D171" s="187" t="s">
        <v>159</v>
      </c>
      <c r="E171" s="188" t="s">
        <v>2534</v>
      </c>
      <c r="F171" s="189" t="s">
        <v>2535</v>
      </c>
      <c r="G171" s="190" t="s">
        <v>1895</v>
      </c>
      <c r="H171" s="191">
        <v>2</v>
      </c>
      <c r="I171" s="192"/>
      <c r="J171" s="193">
        <f t="shared" si="20"/>
        <v>0</v>
      </c>
      <c r="K171" s="194"/>
      <c r="L171" s="39"/>
      <c r="M171" s="195" t="s">
        <v>1</v>
      </c>
      <c r="N171" s="196" t="s">
        <v>42</v>
      </c>
      <c r="O171" s="71"/>
      <c r="P171" s="197">
        <f t="shared" si="21"/>
        <v>0</v>
      </c>
      <c r="Q171" s="197">
        <v>0</v>
      </c>
      <c r="R171" s="197">
        <f t="shared" si="22"/>
        <v>0</v>
      </c>
      <c r="S171" s="197">
        <v>0</v>
      </c>
      <c r="T171" s="198">
        <f t="shared" si="23"/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163</v>
      </c>
      <c r="AT171" s="199" t="s">
        <v>159</v>
      </c>
      <c r="AU171" s="199" t="s">
        <v>85</v>
      </c>
      <c r="AY171" s="17" t="s">
        <v>157</v>
      </c>
      <c r="BE171" s="200">
        <f t="shared" si="24"/>
        <v>0</v>
      </c>
      <c r="BF171" s="200">
        <f t="shared" si="25"/>
        <v>0</v>
      </c>
      <c r="BG171" s="200">
        <f t="shared" si="26"/>
        <v>0</v>
      </c>
      <c r="BH171" s="200">
        <f t="shared" si="27"/>
        <v>0</v>
      </c>
      <c r="BI171" s="200">
        <f t="shared" si="28"/>
        <v>0</v>
      </c>
      <c r="BJ171" s="17" t="s">
        <v>85</v>
      </c>
      <c r="BK171" s="200">
        <f t="shared" si="29"/>
        <v>0</v>
      </c>
      <c r="BL171" s="17" t="s">
        <v>163</v>
      </c>
      <c r="BM171" s="199" t="s">
        <v>2536</v>
      </c>
    </row>
    <row r="172" spans="1:65" s="2" customFormat="1" ht="16.5" customHeight="1">
      <c r="A172" s="34"/>
      <c r="B172" s="35"/>
      <c r="C172" s="187" t="s">
        <v>430</v>
      </c>
      <c r="D172" s="187" t="s">
        <v>159</v>
      </c>
      <c r="E172" s="188" t="s">
        <v>2537</v>
      </c>
      <c r="F172" s="189" t="s">
        <v>2538</v>
      </c>
      <c r="G172" s="190" t="s">
        <v>1895</v>
      </c>
      <c r="H172" s="191">
        <v>33</v>
      </c>
      <c r="I172" s="192"/>
      <c r="J172" s="193">
        <f t="shared" si="20"/>
        <v>0</v>
      </c>
      <c r="K172" s="194"/>
      <c r="L172" s="39"/>
      <c r="M172" s="195" t="s">
        <v>1</v>
      </c>
      <c r="N172" s="196" t="s">
        <v>42</v>
      </c>
      <c r="O172" s="71"/>
      <c r="P172" s="197">
        <f t="shared" si="21"/>
        <v>0</v>
      </c>
      <c r="Q172" s="197">
        <v>0</v>
      </c>
      <c r="R172" s="197">
        <f t="shared" si="22"/>
        <v>0</v>
      </c>
      <c r="S172" s="197">
        <v>0</v>
      </c>
      <c r="T172" s="198">
        <f t="shared" si="23"/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163</v>
      </c>
      <c r="AT172" s="199" t="s">
        <v>159</v>
      </c>
      <c r="AU172" s="199" t="s">
        <v>85</v>
      </c>
      <c r="AY172" s="17" t="s">
        <v>157</v>
      </c>
      <c r="BE172" s="200">
        <f t="shared" si="24"/>
        <v>0</v>
      </c>
      <c r="BF172" s="200">
        <f t="shared" si="25"/>
        <v>0</v>
      </c>
      <c r="BG172" s="200">
        <f t="shared" si="26"/>
        <v>0</v>
      </c>
      <c r="BH172" s="200">
        <f t="shared" si="27"/>
        <v>0</v>
      </c>
      <c r="BI172" s="200">
        <f t="shared" si="28"/>
        <v>0</v>
      </c>
      <c r="BJ172" s="17" t="s">
        <v>85</v>
      </c>
      <c r="BK172" s="200">
        <f t="shared" si="29"/>
        <v>0</v>
      </c>
      <c r="BL172" s="17" t="s">
        <v>163</v>
      </c>
      <c r="BM172" s="199" t="s">
        <v>2539</v>
      </c>
    </row>
    <row r="173" spans="1:65" s="2" customFormat="1" ht="16.5" customHeight="1">
      <c r="A173" s="34"/>
      <c r="B173" s="35"/>
      <c r="C173" s="187" t="s">
        <v>437</v>
      </c>
      <c r="D173" s="187" t="s">
        <v>159</v>
      </c>
      <c r="E173" s="188" t="s">
        <v>2540</v>
      </c>
      <c r="F173" s="189" t="s">
        <v>2541</v>
      </c>
      <c r="G173" s="190" t="s">
        <v>1895</v>
      </c>
      <c r="H173" s="191">
        <v>2</v>
      </c>
      <c r="I173" s="192"/>
      <c r="J173" s="193">
        <f t="shared" si="20"/>
        <v>0</v>
      </c>
      <c r="K173" s="194"/>
      <c r="L173" s="39"/>
      <c r="M173" s="195" t="s">
        <v>1</v>
      </c>
      <c r="N173" s="196" t="s">
        <v>42</v>
      </c>
      <c r="O173" s="71"/>
      <c r="P173" s="197">
        <f t="shared" si="21"/>
        <v>0</v>
      </c>
      <c r="Q173" s="197">
        <v>0</v>
      </c>
      <c r="R173" s="197">
        <f t="shared" si="22"/>
        <v>0</v>
      </c>
      <c r="S173" s="197">
        <v>0</v>
      </c>
      <c r="T173" s="198">
        <f t="shared" si="23"/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163</v>
      </c>
      <c r="AT173" s="199" t="s">
        <v>159</v>
      </c>
      <c r="AU173" s="199" t="s">
        <v>85</v>
      </c>
      <c r="AY173" s="17" t="s">
        <v>157</v>
      </c>
      <c r="BE173" s="200">
        <f t="shared" si="24"/>
        <v>0</v>
      </c>
      <c r="BF173" s="200">
        <f t="shared" si="25"/>
        <v>0</v>
      </c>
      <c r="BG173" s="200">
        <f t="shared" si="26"/>
        <v>0</v>
      </c>
      <c r="BH173" s="200">
        <f t="shared" si="27"/>
        <v>0</v>
      </c>
      <c r="BI173" s="200">
        <f t="shared" si="28"/>
        <v>0</v>
      </c>
      <c r="BJ173" s="17" t="s">
        <v>85</v>
      </c>
      <c r="BK173" s="200">
        <f t="shared" si="29"/>
        <v>0</v>
      </c>
      <c r="BL173" s="17" t="s">
        <v>163</v>
      </c>
      <c r="BM173" s="199" t="s">
        <v>2542</v>
      </c>
    </row>
    <row r="174" spans="1:65" s="2" customFormat="1" ht="16.5" customHeight="1">
      <c r="A174" s="34"/>
      <c r="B174" s="35"/>
      <c r="C174" s="187" t="s">
        <v>449</v>
      </c>
      <c r="D174" s="187" t="s">
        <v>159</v>
      </c>
      <c r="E174" s="188" t="s">
        <v>2543</v>
      </c>
      <c r="F174" s="189" t="s">
        <v>2544</v>
      </c>
      <c r="G174" s="190" t="s">
        <v>1895</v>
      </c>
      <c r="H174" s="191">
        <v>8</v>
      </c>
      <c r="I174" s="192"/>
      <c r="J174" s="193">
        <f t="shared" si="20"/>
        <v>0</v>
      </c>
      <c r="K174" s="194"/>
      <c r="L174" s="39"/>
      <c r="M174" s="195" t="s">
        <v>1</v>
      </c>
      <c r="N174" s="196" t="s">
        <v>42</v>
      </c>
      <c r="O174" s="71"/>
      <c r="P174" s="197">
        <f t="shared" si="21"/>
        <v>0</v>
      </c>
      <c r="Q174" s="197">
        <v>0</v>
      </c>
      <c r="R174" s="197">
        <f t="shared" si="22"/>
        <v>0</v>
      </c>
      <c r="S174" s="197">
        <v>0</v>
      </c>
      <c r="T174" s="198">
        <f t="shared" si="2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163</v>
      </c>
      <c r="AT174" s="199" t="s">
        <v>159</v>
      </c>
      <c r="AU174" s="199" t="s">
        <v>85</v>
      </c>
      <c r="AY174" s="17" t="s">
        <v>157</v>
      </c>
      <c r="BE174" s="200">
        <f t="shared" si="24"/>
        <v>0</v>
      </c>
      <c r="BF174" s="200">
        <f t="shared" si="25"/>
        <v>0</v>
      </c>
      <c r="BG174" s="200">
        <f t="shared" si="26"/>
        <v>0</v>
      </c>
      <c r="BH174" s="200">
        <f t="shared" si="27"/>
        <v>0</v>
      </c>
      <c r="BI174" s="200">
        <f t="shared" si="28"/>
        <v>0</v>
      </c>
      <c r="BJ174" s="17" t="s">
        <v>85</v>
      </c>
      <c r="BK174" s="200">
        <f t="shared" si="29"/>
        <v>0</v>
      </c>
      <c r="BL174" s="17" t="s">
        <v>163</v>
      </c>
      <c r="BM174" s="199" t="s">
        <v>2545</v>
      </c>
    </row>
    <row r="175" spans="1:65" s="2" customFormat="1" ht="24.2" customHeight="1">
      <c r="A175" s="34"/>
      <c r="B175" s="35"/>
      <c r="C175" s="187" t="s">
        <v>457</v>
      </c>
      <c r="D175" s="187" t="s">
        <v>159</v>
      </c>
      <c r="E175" s="188" t="s">
        <v>2546</v>
      </c>
      <c r="F175" s="189" t="s">
        <v>2547</v>
      </c>
      <c r="G175" s="190" t="s">
        <v>1895</v>
      </c>
      <c r="H175" s="191">
        <v>20</v>
      </c>
      <c r="I175" s="192"/>
      <c r="J175" s="193">
        <f t="shared" si="20"/>
        <v>0</v>
      </c>
      <c r="K175" s="194"/>
      <c r="L175" s="39"/>
      <c r="M175" s="195" t="s">
        <v>1</v>
      </c>
      <c r="N175" s="196" t="s">
        <v>42</v>
      </c>
      <c r="O175" s="71"/>
      <c r="P175" s="197">
        <f t="shared" si="21"/>
        <v>0</v>
      </c>
      <c r="Q175" s="197">
        <v>0</v>
      </c>
      <c r="R175" s="197">
        <f t="shared" si="22"/>
        <v>0</v>
      </c>
      <c r="S175" s="197">
        <v>0</v>
      </c>
      <c r="T175" s="198">
        <f t="shared" si="2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163</v>
      </c>
      <c r="AT175" s="199" t="s">
        <v>159</v>
      </c>
      <c r="AU175" s="199" t="s">
        <v>85</v>
      </c>
      <c r="AY175" s="17" t="s">
        <v>157</v>
      </c>
      <c r="BE175" s="200">
        <f t="shared" si="24"/>
        <v>0</v>
      </c>
      <c r="BF175" s="200">
        <f t="shared" si="25"/>
        <v>0</v>
      </c>
      <c r="BG175" s="200">
        <f t="shared" si="26"/>
        <v>0</v>
      </c>
      <c r="BH175" s="200">
        <f t="shared" si="27"/>
        <v>0</v>
      </c>
      <c r="BI175" s="200">
        <f t="shared" si="28"/>
        <v>0</v>
      </c>
      <c r="BJ175" s="17" t="s">
        <v>85</v>
      </c>
      <c r="BK175" s="200">
        <f t="shared" si="29"/>
        <v>0</v>
      </c>
      <c r="BL175" s="17" t="s">
        <v>163</v>
      </c>
      <c r="BM175" s="199" t="s">
        <v>2548</v>
      </c>
    </row>
    <row r="176" spans="1:65" s="2" customFormat="1" ht="33" customHeight="1">
      <c r="A176" s="34"/>
      <c r="B176" s="35"/>
      <c r="C176" s="187" t="s">
        <v>463</v>
      </c>
      <c r="D176" s="187" t="s">
        <v>159</v>
      </c>
      <c r="E176" s="188" t="s">
        <v>2549</v>
      </c>
      <c r="F176" s="189" t="s">
        <v>2550</v>
      </c>
      <c r="G176" s="190" t="s">
        <v>1895</v>
      </c>
      <c r="H176" s="191">
        <v>6</v>
      </c>
      <c r="I176" s="192"/>
      <c r="J176" s="193">
        <f t="shared" si="20"/>
        <v>0</v>
      </c>
      <c r="K176" s="194"/>
      <c r="L176" s="39"/>
      <c r="M176" s="195" t="s">
        <v>1</v>
      </c>
      <c r="N176" s="196" t="s">
        <v>42</v>
      </c>
      <c r="O176" s="71"/>
      <c r="P176" s="197">
        <f t="shared" si="21"/>
        <v>0</v>
      </c>
      <c r="Q176" s="197">
        <v>0</v>
      </c>
      <c r="R176" s="197">
        <f t="shared" si="22"/>
        <v>0</v>
      </c>
      <c r="S176" s="197">
        <v>0</v>
      </c>
      <c r="T176" s="198">
        <f t="shared" si="2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163</v>
      </c>
      <c r="AT176" s="199" t="s">
        <v>159</v>
      </c>
      <c r="AU176" s="199" t="s">
        <v>85</v>
      </c>
      <c r="AY176" s="17" t="s">
        <v>157</v>
      </c>
      <c r="BE176" s="200">
        <f t="shared" si="24"/>
        <v>0</v>
      </c>
      <c r="BF176" s="200">
        <f t="shared" si="25"/>
        <v>0</v>
      </c>
      <c r="BG176" s="200">
        <f t="shared" si="26"/>
        <v>0</v>
      </c>
      <c r="BH176" s="200">
        <f t="shared" si="27"/>
        <v>0</v>
      </c>
      <c r="BI176" s="200">
        <f t="shared" si="28"/>
        <v>0</v>
      </c>
      <c r="BJ176" s="17" t="s">
        <v>85</v>
      </c>
      <c r="BK176" s="200">
        <f t="shared" si="29"/>
        <v>0</v>
      </c>
      <c r="BL176" s="17" t="s">
        <v>163</v>
      </c>
      <c r="BM176" s="199" t="s">
        <v>2551</v>
      </c>
    </row>
    <row r="177" spans="1:65" s="2" customFormat="1" ht="21.75" customHeight="1">
      <c r="A177" s="34"/>
      <c r="B177" s="35"/>
      <c r="C177" s="187" t="s">
        <v>467</v>
      </c>
      <c r="D177" s="187" t="s">
        <v>159</v>
      </c>
      <c r="E177" s="188" t="s">
        <v>2552</v>
      </c>
      <c r="F177" s="189" t="s">
        <v>2553</v>
      </c>
      <c r="G177" s="190" t="s">
        <v>1895</v>
      </c>
      <c r="H177" s="191">
        <v>4</v>
      </c>
      <c r="I177" s="192"/>
      <c r="J177" s="193">
        <f t="shared" si="20"/>
        <v>0</v>
      </c>
      <c r="K177" s="194"/>
      <c r="L177" s="39"/>
      <c r="M177" s="195" t="s">
        <v>1</v>
      </c>
      <c r="N177" s="196" t="s">
        <v>42</v>
      </c>
      <c r="O177" s="71"/>
      <c r="P177" s="197">
        <f t="shared" si="21"/>
        <v>0</v>
      </c>
      <c r="Q177" s="197">
        <v>0</v>
      </c>
      <c r="R177" s="197">
        <f t="shared" si="22"/>
        <v>0</v>
      </c>
      <c r="S177" s="197">
        <v>0</v>
      </c>
      <c r="T177" s="198">
        <f t="shared" si="2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163</v>
      </c>
      <c r="AT177" s="199" t="s">
        <v>159</v>
      </c>
      <c r="AU177" s="199" t="s">
        <v>85</v>
      </c>
      <c r="AY177" s="17" t="s">
        <v>157</v>
      </c>
      <c r="BE177" s="200">
        <f t="shared" si="24"/>
        <v>0</v>
      </c>
      <c r="BF177" s="200">
        <f t="shared" si="25"/>
        <v>0</v>
      </c>
      <c r="BG177" s="200">
        <f t="shared" si="26"/>
        <v>0</v>
      </c>
      <c r="BH177" s="200">
        <f t="shared" si="27"/>
        <v>0</v>
      </c>
      <c r="BI177" s="200">
        <f t="shared" si="28"/>
        <v>0</v>
      </c>
      <c r="BJ177" s="17" t="s">
        <v>85</v>
      </c>
      <c r="BK177" s="200">
        <f t="shared" si="29"/>
        <v>0</v>
      </c>
      <c r="BL177" s="17" t="s">
        <v>163</v>
      </c>
      <c r="BM177" s="199" t="s">
        <v>2554</v>
      </c>
    </row>
    <row r="178" spans="1:65" s="2" customFormat="1" ht="24.2" customHeight="1">
      <c r="A178" s="34"/>
      <c r="B178" s="35"/>
      <c r="C178" s="187" t="s">
        <v>472</v>
      </c>
      <c r="D178" s="187" t="s">
        <v>159</v>
      </c>
      <c r="E178" s="188" t="s">
        <v>2555</v>
      </c>
      <c r="F178" s="189" t="s">
        <v>2556</v>
      </c>
      <c r="G178" s="190" t="s">
        <v>1895</v>
      </c>
      <c r="H178" s="191">
        <v>2</v>
      </c>
      <c r="I178" s="192"/>
      <c r="J178" s="193">
        <f t="shared" si="20"/>
        <v>0</v>
      </c>
      <c r="K178" s="194"/>
      <c r="L178" s="39"/>
      <c r="M178" s="195" t="s">
        <v>1</v>
      </c>
      <c r="N178" s="196" t="s">
        <v>42</v>
      </c>
      <c r="O178" s="71"/>
      <c r="P178" s="197">
        <f t="shared" si="21"/>
        <v>0</v>
      </c>
      <c r="Q178" s="197">
        <v>0</v>
      </c>
      <c r="R178" s="197">
        <f t="shared" si="22"/>
        <v>0</v>
      </c>
      <c r="S178" s="197">
        <v>0</v>
      </c>
      <c r="T178" s="198">
        <f t="shared" si="2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163</v>
      </c>
      <c r="AT178" s="199" t="s">
        <v>159</v>
      </c>
      <c r="AU178" s="199" t="s">
        <v>85</v>
      </c>
      <c r="AY178" s="17" t="s">
        <v>157</v>
      </c>
      <c r="BE178" s="200">
        <f t="shared" si="24"/>
        <v>0</v>
      </c>
      <c r="BF178" s="200">
        <f t="shared" si="25"/>
        <v>0</v>
      </c>
      <c r="BG178" s="200">
        <f t="shared" si="26"/>
        <v>0</v>
      </c>
      <c r="BH178" s="200">
        <f t="shared" si="27"/>
        <v>0</v>
      </c>
      <c r="BI178" s="200">
        <f t="shared" si="28"/>
        <v>0</v>
      </c>
      <c r="BJ178" s="17" t="s">
        <v>85</v>
      </c>
      <c r="BK178" s="200">
        <f t="shared" si="29"/>
        <v>0</v>
      </c>
      <c r="BL178" s="17" t="s">
        <v>163</v>
      </c>
      <c r="BM178" s="199" t="s">
        <v>2557</v>
      </c>
    </row>
    <row r="179" spans="1:65" s="2" customFormat="1" ht="24.2" customHeight="1">
      <c r="A179" s="34"/>
      <c r="B179" s="35"/>
      <c r="C179" s="187" t="s">
        <v>480</v>
      </c>
      <c r="D179" s="187" t="s">
        <v>159</v>
      </c>
      <c r="E179" s="188" t="s">
        <v>2558</v>
      </c>
      <c r="F179" s="189" t="s">
        <v>2559</v>
      </c>
      <c r="G179" s="190" t="s">
        <v>1895</v>
      </c>
      <c r="H179" s="191">
        <v>68</v>
      </c>
      <c r="I179" s="192"/>
      <c r="J179" s="193">
        <f t="shared" si="20"/>
        <v>0</v>
      </c>
      <c r="K179" s="194"/>
      <c r="L179" s="39"/>
      <c r="M179" s="195" t="s">
        <v>1</v>
      </c>
      <c r="N179" s="196" t="s">
        <v>42</v>
      </c>
      <c r="O179" s="71"/>
      <c r="P179" s="197">
        <f t="shared" si="21"/>
        <v>0</v>
      </c>
      <c r="Q179" s="197">
        <v>0</v>
      </c>
      <c r="R179" s="197">
        <f t="shared" si="22"/>
        <v>0</v>
      </c>
      <c r="S179" s="197">
        <v>0</v>
      </c>
      <c r="T179" s="198">
        <f t="shared" si="2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163</v>
      </c>
      <c r="AT179" s="199" t="s">
        <v>159</v>
      </c>
      <c r="AU179" s="199" t="s">
        <v>85</v>
      </c>
      <c r="AY179" s="17" t="s">
        <v>157</v>
      </c>
      <c r="BE179" s="200">
        <f t="shared" si="24"/>
        <v>0</v>
      </c>
      <c r="BF179" s="200">
        <f t="shared" si="25"/>
        <v>0</v>
      </c>
      <c r="BG179" s="200">
        <f t="shared" si="26"/>
        <v>0</v>
      </c>
      <c r="BH179" s="200">
        <f t="shared" si="27"/>
        <v>0</v>
      </c>
      <c r="BI179" s="200">
        <f t="shared" si="28"/>
        <v>0</v>
      </c>
      <c r="BJ179" s="17" t="s">
        <v>85</v>
      </c>
      <c r="BK179" s="200">
        <f t="shared" si="29"/>
        <v>0</v>
      </c>
      <c r="BL179" s="17" t="s">
        <v>163</v>
      </c>
      <c r="BM179" s="199" t="s">
        <v>2560</v>
      </c>
    </row>
    <row r="180" spans="1:65" s="2" customFormat="1" ht="16.5" customHeight="1">
      <c r="A180" s="34"/>
      <c r="B180" s="35"/>
      <c r="C180" s="187" t="s">
        <v>484</v>
      </c>
      <c r="D180" s="187" t="s">
        <v>159</v>
      </c>
      <c r="E180" s="188" t="s">
        <v>2561</v>
      </c>
      <c r="F180" s="189" t="s">
        <v>2562</v>
      </c>
      <c r="G180" s="190" t="s">
        <v>1895</v>
      </c>
      <c r="H180" s="191">
        <v>2</v>
      </c>
      <c r="I180" s="192"/>
      <c r="J180" s="193">
        <f t="shared" si="20"/>
        <v>0</v>
      </c>
      <c r="K180" s="194"/>
      <c r="L180" s="39"/>
      <c r="M180" s="195" t="s">
        <v>1</v>
      </c>
      <c r="N180" s="196" t="s">
        <v>42</v>
      </c>
      <c r="O180" s="71"/>
      <c r="P180" s="197">
        <f t="shared" si="21"/>
        <v>0</v>
      </c>
      <c r="Q180" s="197">
        <v>0</v>
      </c>
      <c r="R180" s="197">
        <f t="shared" si="22"/>
        <v>0</v>
      </c>
      <c r="S180" s="197">
        <v>0</v>
      </c>
      <c r="T180" s="198">
        <f t="shared" si="2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163</v>
      </c>
      <c r="AT180" s="199" t="s">
        <v>159</v>
      </c>
      <c r="AU180" s="199" t="s">
        <v>85</v>
      </c>
      <c r="AY180" s="17" t="s">
        <v>157</v>
      </c>
      <c r="BE180" s="200">
        <f t="shared" si="24"/>
        <v>0</v>
      </c>
      <c r="BF180" s="200">
        <f t="shared" si="25"/>
        <v>0</v>
      </c>
      <c r="BG180" s="200">
        <f t="shared" si="26"/>
        <v>0</v>
      </c>
      <c r="BH180" s="200">
        <f t="shared" si="27"/>
        <v>0</v>
      </c>
      <c r="BI180" s="200">
        <f t="shared" si="28"/>
        <v>0</v>
      </c>
      <c r="BJ180" s="17" t="s">
        <v>85</v>
      </c>
      <c r="BK180" s="200">
        <f t="shared" si="29"/>
        <v>0</v>
      </c>
      <c r="BL180" s="17" t="s">
        <v>163</v>
      </c>
      <c r="BM180" s="199" t="s">
        <v>2563</v>
      </c>
    </row>
    <row r="181" spans="1:65" s="2" customFormat="1" ht="16.5" customHeight="1">
      <c r="A181" s="34"/>
      <c r="B181" s="35"/>
      <c r="C181" s="187" t="s">
        <v>489</v>
      </c>
      <c r="D181" s="187" t="s">
        <v>159</v>
      </c>
      <c r="E181" s="188" t="s">
        <v>2564</v>
      </c>
      <c r="F181" s="189" t="s">
        <v>2565</v>
      </c>
      <c r="G181" s="190" t="s">
        <v>1895</v>
      </c>
      <c r="H181" s="191">
        <v>3</v>
      </c>
      <c r="I181" s="192"/>
      <c r="J181" s="193">
        <f t="shared" si="20"/>
        <v>0</v>
      </c>
      <c r="K181" s="194"/>
      <c r="L181" s="39"/>
      <c r="M181" s="195" t="s">
        <v>1</v>
      </c>
      <c r="N181" s="196" t="s">
        <v>42</v>
      </c>
      <c r="O181" s="71"/>
      <c r="P181" s="197">
        <f t="shared" si="21"/>
        <v>0</v>
      </c>
      <c r="Q181" s="197">
        <v>0</v>
      </c>
      <c r="R181" s="197">
        <f t="shared" si="22"/>
        <v>0</v>
      </c>
      <c r="S181" s="197">
        <v>0</v>
      </c>
      <c r="T181" s="198">
        <f t="shared" si="2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163</v>
      </c>
      <c r="AT181" s="199" t="s">
        <v>159</v>
      </c>
      <c r="AU181" s="199" t="s">
        <v>85</v>
      </c>
      <c r="AY181" s="17" t="s">
        <v>157</v>
      </c>
      <c r="BE181" s="200">
        <f t="shared" si="24"/>
        <v>0</v>
      </c>
      <c r="BF181" s="200">
        <f t="shared" si="25"/>
        <v>0</v>
      </c>
      <c r="BG181" s="200">
        <f t="shared" si="26"/>
        <v>0</v>
      </c>
      <c r="BH181" s="200">
        <f t="shared" si="27"/>
        <v>0</v>
      </c>
      <c r="BI181" s="200">
        <f t="shared" si="28"/>
        <v>0</v>
      </c>
      <c r="BJ181" s="17" t="s">
        <v>85</v>
      </c>
      <c r="BK181" s="200">
        <f t="shared" si="29"/>
        <v>0</v>
      </c>
      <c r="BL181" s="17" t="s">
        <v>163</v>
      </c>
      <c r="BM181" s="199" t="s">
        <v>2566</v>
      </c>
    </row>
    <row r="182" spans="1:65" s="2" customFormat="1" ht="16.5" customHeight="1">
      <c r="A182" s="34"/>
      <c r="B182" s="35"/>
      <c r="C182" s="187" t="s">
        <v>493</v>
      </c>
      <c r="D182" s="187" t="s">
        <v>159</v>
      </c>
      <c r="E182" s="188" t="s">
        <v>2567</v>
      </c>
      <c r="F182" s="189" t="s">
        <v>2568</v>
      </c>
      <c r="G182" s="190" t="s">
        <v>1895</v>
      </c>
      <c r="H182" s="191">
        <v>3</v>
      </c>
      <c r="I182" s="192"/>
      <c r="J182" s="193">
        <f t="shared" si="20"/>
        <v>0</v>
      </c>
      <c r="K182" s="194"/>
      <c r="L182" s="39"/>
      <c r="M182" s="195" t="s">
        <v>1</v>
      </c>
      <c r="N182" s="196" t="s">
        <v>42</v>
      </c>
      <c r="O182" s="71"/>
      <c r="P182" s="197">
        <f t="shared" si="21"/>
        <v>0</v>
      </c>
      <c r="Q182" s="197">
        <v>0</v>
      </c>
      <c r="R182" s="197">
        <f t="shared" si="22"/>
        <v>0</v>
      </c>
      <c r="S182" s="197">
        <v>0</v>
      </c>
      <c r="T182" s="198">
        <f t="shared" si="2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163</v>
      </c>
      <c r="AT182" s="199" t="s">
        <v>159</v>
      </c>
      <c r="AU182" s="199" t="s">
        <v>85</v>
      </c>
      <c r="AY182" s="17" t="s">
        <v>157</v>
      </c>
      <c r="BE182" s="200">
        <f t="shared" si="24"/>
        <v>0</v>
      </c>
      <c r="BF182" s="200">
        <f t="shared" si="25"/>
        <v>0</v>
      </c>
      <c r="BG182" s="200">
        <f t="shared" si="26"/>
        <v>0</v>
      </c>
      <c r="BH182" s="200">
        <f t="shared" si="27"/>
        <v>0</v>
      </c>
      <c r="BI182" s="200">
        <f t="shared" si="28"/>
        <v>0</v>
      </c>
      <c r="BJ182" s="17" t="s">
        <v>85</v>
      </c>
      <c r="BK182" s="200">
        <f t="shared" si="29"/>
        <v>0</v>
      </c>
      <c r="BL182" s="17" t="s">
        <v>163</v>
      </c>
      <c r="BM182" s="199" t="s">
        <v>2569</v>
      </c>
    </row>
    <row r="183" spans="1:65" s="2" customFormat="1" ht="16.5" customHeight="1">
      <c r="A183" s="34"/>
      <c r="B183" s="35"/>
      <c r="C183" s="187" t="s">
        <v>498</v>
      </c>
      <c r="D183" s="187" t="s">
        <v>159</v>
      </c>
      <c r="E183" s="188" t="s">
        <v>2570</v>
      </c>
      <c r="F183" s="189" t="s">
        <v>2571</v>
      </c>
      <c r="G183" s="190" t="s">
        <v>1895</v>
      </c>
      <c r="H183" s="191">
        <v>3</v>
      </c>
      <c r="I183" s="192"/>
      <c r="J183" s="193">
        <f t="shared" si="20"/>
        <v>0</v>
      </c>
      <c r="K183" s="194"/>
      <c r="L183" s="39"/>
      <c r="M183" s="195" t="s">
        <v>1</v>
      </c>
      <c r="N183" s="196" t="s">
        <v>42</v>
      </c>
      <c r="O183" s="71"/>
      <c r="P183" s="197">
        <f t="shared" si="21"/>
        <v>0</v>
      </c>
      <c r="Q183" s="197">
        <v>0</v>
      </c>
      <c r="R183" s="197">
        <f t="shared" si="22"/>
        <v>0</v>
      </c>
      <c r="S183" s="197">
        <v>0</v>
      </c>
      <c r="T183" s="198">
        <f t="shared" si="2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163</v>
      </c>
      <c r="AT183" s="199" t="s">
        <v>159</v>
      </c>
      <c r="AU183" s="199" t="s">
        <v>85</v>
      </c>
      <c r="AY183" s="17" t="s">
        <v>157</v>
      </c>
      <c r="BE183" s="200">
        <f t="shared" si="24"/>
        <v>0</v>
      </c>
      <c r="BF183" s="200">
        <f t="shared" si="25"/>
        <v>0</v>
      </c>
      <c r="BG183" s="200">
        <f t="shared" si="26"/>
        <v>0</v>
      </c>
      <c r="BH183" s="200">
        <f t="shared" si="27"/>
        <v>0</v>
      </c>
      <c r="BI183" s="200">
        <f t="shared" si="28"/>
        <v>0</v>
      </c>
      <c r="BJ183" s="17" t="s">
        <v>85</v>
      </c>
      <c r="BK183" s="200">
        <f t="shared" si="29"/>
        <v>0</v>
      </c>
      <c r="BL183" s="17" t="s">
        <v>163</v>
      </c>
      <c r="BM183" s="199" t="s">
        <v>2572</v>
      </c>
    </row>
    <row r="184" spans="1:65" s="2" customFormat="1" ht="16.5" customHeight="1">
      <c r="A184" s="34"/>
      <c r="B184" s="35"/>
      <c r="C184" s="187" t="s">
        <v>504</v>
      </c>
      <c r="D184" s="187" t="s">
        <v>159</v>
      </c>
      <c r="E184" s="188" t="s">
        <v>2573</v>
      </c>
      <c r="F184" s="189" t="s">
        <v>2574</v>
      </c>
      <c r="G184" s="190" t="s">
        <v>1895</v>
      </c>
      <c r="H184" s="191">
        <v>4</v>
      </c>
      <c r="I184" s="192"/>
      <c r="J184" s="193">
        <f t="shared" si="20"/>
        <v>0</v>
      </c>
      <c r="K184" s="194"/>
      <c r="L184" s="39"/>
      <c r="M184" s="195" t="s">
        <v>1</v>
      </c>
      <c r="N184" s="196" t="s">
        <v>42</v>
      </c>
      <c r="O184" s="71"/>
      <c r="P184" s="197">
        <f t="shared" si="21"/>
        <v>0</v>
      </c>
      <c r="Q184" s="197">
        <v>0</v>
      </c>
      <c r="R184" s="197">
        <f t="shared" si="22"/>
        <v>0</v>
      </c>
      <c r="S184" s="197">
        <v>0</v>
      </c>
      <c r="T184" s="198">
        <f t="shared" si="2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163</v>
      </c>
      <c r="AT184" s="199" t="s">
        <v>159</v>
      </c>
      <c r="AU184" s="199" t="s">
        <v>85</v>
      </c>
      <c r="AY184" s="17" t="s">
        <v>157</v>
      </c>
      <c r="BE184" s="200">
        <f t="shared" si="24"/>
        <v>0</v>
      </c>
      <c r="BF184" s="200">
        <f t="shared" si="25"/>
        <v>0</v>
      </c>
      <c r="BG184" s="200">
        <f t="shared" si="26"/>
        <v>0</v>
      </c>
      <c r="BH184" s="200">
        <f t="shared" si="27"/>
        <v>0</v>
      </c>
      <c r="BI184" s="200">
        <f t="shared" si="28"/>
        <v>0</v>
      </c>
      <c r="BJ184" s="17" t="s">
        <v>85</v>
      </c>
      <c r="BK184" s="200">
        <f t="shared" si="29"/>
        <v>0</v>
      </c>
      <c r="BL184" s="17" t="s">
        <v>163</v>
      </c>
      <c r="BM184" s="199" t="s">
        <v>2575</v>
      </c>
    </row>
    <row r="185" spans="1:65" s="2" customFormat="1" ht="16.5" customHeight="1">
      <c r="A185" s="34"/>
      <c r="B185" s="35"/>
      <c r="C185" s="187" t="s">
        <v>509</v>
      </c>
      <c r="D185" s="187" t="s">
        <v>159</v>
      </c>
      <c r="E185" s="188" t="s">
        <v>2576</v>
      </c>
      <c r="F185" s="189" t="s">
        <v>2577</v>
      </c>
      <c r="G185" s="190" t="s">
        <v>1895</v>
      </c>
      <c r="H185" s="191">
        <v>33</v>
      </c>
      <c r="I185" s="192"/>
      <c r="J185" s="193">
        <f t="shared" si="20"/>
        <v>0</v>
      </c>
      <c r="K185" s="194"/>
      <c r="L185" s="39"/>
      <c r="M185" s="195" t="s">
        <v>1</v>
      </c>
      <c r="N185" s="196" t="s">
        <v>42</v>
      </c>
      <c r="O185" s="71"/>
      <c r="P185" s="197">
        <f t="shared" si="21"/>
        <v>0</v>
      </c>
      <c r="Q185" s="197">
        <v>0</v>
      </c>
      <c r="R185" s="197">
        <f t="shared" si="22"/>
        <v>0</v>
      </c>
      <c r="S185" s="197">
        <v>0</v>
      </c>
      <c r="T185" s="198">
        <f t="shared" si="2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163</v>
      </c>
      <c r="AT185" s="199" t="s">
        <v>159</v>
      </c>
      <c r="AU185" s="199" t="s">
        <v>85</v>
      </c>
      <c r="AY185" s="17" t="s">
        <v>157</v>
      </c>
      <c r="BE185" s="200">
        <f t="shared" si="24"/>
        <v>0</v>
      </c>
      <c r="BF185" s="200">
        <f t="shared" si="25"/>
        <v>0</v>
      </c>
      <c r="BG185" s="200">
        <f t="shared" si="26"/>
        <v>0</v>
      </c>
      <c r="BH185" s="200">
        <f t="shared" si="27"/>
        <v>0</v>
      </c>
      <c r="BI185" s="200">
        <f t="shared" si="28"/>
        <v>0</v>
      </c>
      <c r="BJ185" s="17" t="s">
        <v>85</v>
      </c>
      <c r="BK185" s="200">
        <f t="shared" si="29"/>
        <v>0</v>
      </c>
      <c r="BL185" s="17" t="s">
        <v>163</v>
      </c>
      <c r="BM185" s="199" t="s">
        <v>2578</v>
      </c>
    </row>
    <row r="186" spans="1:65" s="2" customFormat="1" ht="16.5" customHeight="1">
      <c r="A186" s="34"/>
      <c r="B186" s="35"/>
      <c r="C186" s="187" t="s">
        <v>514</v>
      </c>
      <c r="D186" s="187" t="s">
        <v>159</v>
      </c>
      <c r="E186" s="188" t="s">
        <v>2579</v>
      </c>
      <c r="F186" s="189" t="s">
        <v>2580</v>
      </c>
      <c r="G186" s="190" t="s">
        <v>1895</v>
      </c>
      <c r="H186" s="191">
        <v>15</v>
      </c>
      <c r="I186" s="192"/>
      <c r="J186" s="193">
        <f t="shared" si="20"/>
        <v>0</v>
      </c>
      <c r="K186" s="194"/>
      <c r="L186" s="39"/>
      <c r="M186" s="195" t="s">
        <v>1</v>
      </c>
      <c r="N186" s="196" t="s">
        <v>42</v>
      </c>
      <c r="O186" s="71"/>
      <c r="P186" s="197">
        <f t="shared" si="21"/>
        <v>0</v>
      </c>
      <c r="Q186" s="197">
        <v>0</v>
      </c>
      <c r="R186" s="197">
        <f t="shared" si="22"/>
        <v>0</v>
      </c>
      <c r="S186" s="197">
        <v>0</v>
      </c>
      <c r="T186" s="198">
        <f t="shared" si="23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163</v>
      </c>
      <c r="AT186" s="199" t="s">
        <v>159</v>
      </c>
      <c r="AU186" s="199" t="s">
        <v>85</v>
      </c>
      <c r="AY186" s="17" t="s">
        <v>157</v>
      </c>
      <c r="BE186" s="200">
        <f t="shared" si="24"/>
        <v>0</v>
      </c>
      <c r="BF186" s="200">
        <f t="shared" si="25"/>
        <v>0</v>
      </c>
      <c r="BG186" s="200">
        <f t="shared" si="26"/>
        <v>0</v>
      </c>
      <c r="BH186" s="200">
        <f t="shared" si="27"/>
        <v>0</v>
      </c>
      <c r="BI186" s="200">
        <f t="shared" si="28"/>
        <v>0</v>
      </c>
      <c r="BJ186" s="17" t="s">
        <v>85</v>
      </c>
      <c r="BK186" s="200">
        <f t="shared" si="29"/>
        <v>0</v>
      </c>
      <c r="BL186" s="17" t="s">
        <v>163</v>
      </c>
      <c r="BM186" s="199" t="s">
        <v>2581</v>
      </c>
    </row>
    <row r="187" spans="1:65" s="2" customFormat="1" ht="16.5" customHeight="1">
      <c r="A187" s="34"/>
      <c r="B187" s="35"/>
      <c r="C187" s="187" t="s">
        <v>518</v>
      </c>
      <c r="D187" s="187" t="s">
        <v>159</v>
      </c>
      <c r="E187" s="188" t="s">
        <v>2582</v>
      </c>
      <c r="F187" s="189" t="s">
        <v>2583</v>
      </c>
      <c r="G187" s="190" t="s">
        <v>1895</v>
      </c>
      <c r="H187" s="191">
        <v>30</v>
      </c>
      <c r="I187" s="192"/>
      <c r="J187" s="193">
        <f t="shared" si="20"/>
        <v>0</v>
      </c>
      <c r="K187" s="194"/>
      <c r="L187" s="39"/>
      <c r="M187" s="195" t="s">
        <v>1</v>
      </c>
      <c r="N187" s="196" t="s">
        <v>42</v>
      </c>
      <c r="O187" s="71"/>
      <c r="P187" s="197">
        <f t="shared" si="21"/>
        <v>0</v>
      </c>
      <c r="Q187" s="197">
        <v>0</v>
      </c>
      <c r="R187" s="197">
        <f t="shared" si="22"/>
        <v>0</v>
      </c>
      <c r="S187" s="197">
        <v>0</v>
      </c>
      <c r="T187" s="198">
        <f t="shared" si="23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163</v>
      </c>
      <c r="AT187" s="199" t="s">
        <v>159</v>
      </c>
      <c r="AU187" s="199" t="s">
        <v>85</v>
      </c>
      <c r="AY187" s="17" t="s">
        <v>157</v>
      </c>
      <c r="BE187" s="200">
        <f t="shared" si="24"/>
        <v>0</v>
      </c>
      <c r="BF187" s="200">
        <f t="shared" si="25"/>
        <v>0</v>
      </c>
      <c r="BG187" s="200">
        <f t="shared" si="26"/>
        <v>0</v>
      </c>
      <c r="BH187" s="200">
        <f t="shared" si="27"/>
        <v>0</v>
      </c>
      <c r="BI187" s="200">
        <f t="shared" si="28"/>
        <v>0</v>
      </c>
      <c r="BJ187" s="17" t="s">
        <v>85</v>
      </c>
      <c r="BK187" s="200">
        <f t="shared" si="29"/>
        <v>0</v>
      </c>
      <c r="BL187" s="17" t="s">
        <v>163</v>
      </c>
      <c r="BM187" s="199" t="s">
        <v>2584</v>
      </c>
    </row>
    <row r="188" spans="1:65" s="2" customFormat="1" ht="33" customHeight="1">
      <c r="A188" s="34"/>
      <c r="B188" s="35"/>
      <c r="C188" s="187" t="s">
        <v>522</v>
      </c>
      <c r="D188" s="187" t="s">
        <v>159</v>
      </c>
      <c r="E188" s="188" t="s">
        <v>2585</v>
      </c>
      <c r="F188" s="189" t="s">
        <v>2586</v>
      </c>
      <c r="G188" s="190" t="s">
        <v>1895</v>
      </c>
      <c r="H188" s="191">
        <v>35</v>
      </c>
      <c r="I188" s="192"/>
      <c r="J188" s="193">
        <f t="shared" si="20"/>
        <v>0</v>
      </c>
      <c r="K188" s="194"/>
      <c r="L188" s="39"/>
      <c r="M188" s="195" t="s">
        <v>1</v>
      </c>
      <c r="N188" s="196" t="s">
        <v>42</v>
      </c>
      <c r="O188" s="71"/>
      <c r="P188" s="197">
        <f t="shared" si="21"/>
        <v>0</v>
      </c>
      <c r="Q188" s="197">
        <v>0</v>
      </c>
      <c r="R188" s="197">
        <f t="shared" si="22"/>
        <v>0</v>
      </c>
      <c r="S188" s="197">
        <v>0</v>
      </c>
      <c r="T188" s="198">
        <f t="shared" si="23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163</v>
      </c>
      <c r="AT188" s="199" t="s">
        <v>159</v>
      </c>
      <c r="AU188" s="199" t="s">
        <v>85</v>
      </c>
      <c r="AY188" s="17" t="s">
        <v>157</v>
      </c>
      <c r="BE188" s="200">
        <f t="shared" si="24"/>
        <v>0</v>
      </c>
      <c r="BF188" s="200">
        <f t="shared" si="25"/>
        <v>0</v>
      </c>
      <c r="BG188" s="200">
        <f t="shared" si="26"/>
        <v>0</v>
      </c>
      <c r="BH188" s="200">
        <f t="shared" si="27"/>
        <v>0</v>
      </c>
      <c r="BI188" s="200">
        <f t="shared" si="28"/>
        <v>0</v>
      </c>
      <c r="BJ188" s="17" t="s">
        <v>85</v>
      </c>
      <c r="BK188" s="200">
        <f t="shared" si="29"/>
        <v>0</v>
      </c>
      <c r="BL188" s="17" t="s">
        <v>163</v>
      </c>
      <c r="BM188" s="199" t="s">
        <v>2587</v>
      </c>
    </row>
    <row r="189" spans="1:65" s="2" customFormat="1" ht="16.5" customHeight="1">
      <c r="A189" s="34"/>
      <c r="B189" s="35"/>
      <c r="C189" s="187" t="s">
        <v>526</v>
      </c>
      <c r="D189" s="187" t="s">
        <v>159</v>
      </c>
      <c r="E189" s="188" t="s">
        <v>2588</v>
      </c>
      <c r="F189" s="189" t="s">
        <v>2589</v>
      </c>
      <c r="G189" s="190" t="s">
        <v>1895</v>
      </c>
      <c r="H189" s="191">
        <v>40</v>
      </c>
      <c r="I189" s="192"/>
      <c r="J189" s="193">
        <f t="shared" si="20"/>
        <v>0</v>
      </c>
      <c r="K189" s="194"/>
      <c r="L189" s="39"/>
      <c r="M189" s="195" t="s">
        <v>1</v>
      </c>
      <c r="N189" s="196" t="s">
        <v>42</v>
      </c>
      <c r="O189" s="71"/>
      <c r="P189" s="197">
        <f t="shared" si="21"/>
        <v>0</v>
      </c>
      <c r="Q189" s="197">
        <v>0</v>
      </c>
      <c r="R189" s="197">
        <f t="shared" si="22"/>
        <v>0</v>
      </c>
      <c r="S189" s="197">
        <v>0</v>
      </c>
      <c r="T189" s="198">
        <f t="shared" si="23"/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163</v>
      </c>
      <c r="AT189" s="199" t="s">
        <v>159</v>
      </c>
      <c r="AU189" s="199" t="s">
        <v>85</v>
      </c>
      <c r="AY189" s="17" t="s">
        <v>157</v>
      </c>
      <c r="BE189" s="200">
        <f t="shared" si="24"/>
        <v>0</v>
      </c>
      <c r="BF189" s="200">
        <f t="shared" si="25"/>
        <v>0</v>
      </c>
      <c r="BG189" s="200">
        <f t="shared" si="26"/>
        <v>0</v>
      </c>
      <c r="BH189" s="200">
        <f t="shared" si="27"/>
        <v>0</v>
      </c>
      <c r="BI189" s="200">
        <f t="shared" si="28"/>
        <v>0</v>
      </c>
      <c r="BJ189" s="17" t="s">
        <v>85</v>
      </c>
      <c r="BK189" s="200">
        <f t="shared" si="29"/>
        <v>0</v>
      </c>
      <c r="BL189" s="17" t="s">
        <v>163</v>
      </c>
      <c r="BM189" s="199" t="s">
        <v>2590</v>
      </c>
    </row>
    <row r="190" spans="1:65" s="2" customFormat="1" ht="24.2" customHeight="1">
      <c r="A190" s="34"/>
      <c r="B190" s="35"/>
      <c r="C190" s="187" t="s">
        <v>532</v>
      </c>
      <c r="D190" s="187" t="s">
        <v>159</v>
      </c>
      <c r="E190" s="188" t="s">
        <v>2591</v>
      </c>
      <c r="F190" s="189" t="s">
        <v>2592</v>
      </c>
      <c r="G190" s="190" t="s">
        <v>1895</v>
      </c>
      <c r="H190" s="191">
        <v>4</v>
      </c>
      <c r="I190" s="192"/>
      <c r="J190" s="193">
        <f t="shared" si="20"/>
        <v>0</v>
      </c>
      <c r="K190" s="194"/>
      <c r="L190" s="39"/>
      <c r="M190" s="195" t="s">
        <v>1</v>
      </c>
      <c r="N190" s="196" t="s">
        <v>42</v>
      </c>
      <c r="O190" s="71"/>
      <c r="P190" s="197">
        <f t="shared" si="21"/>
        <v>0</v>
      </c>
      <c r="Q190" s="197">
        <v>0</v>
      </c>
      <c r="R190" s="197">
        <f t="shared" si="22"/>
        <v>0</v>
      </c>
      <c r="S190" s="197">
        <v>0</v>
      </c>
      <c r="T190" s="198">
        <f t="shared" si="23"/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163</v>
      </c>
      <c r="AT190" s="199" t="s">
        <v>159</v>
      </c>
      <c r="AU190" s="199" t="s">
        <v>85</v>
      </c>
      <c r="AY190" s="17" t="s">
        <v>157</v>
      </c>
      <c r="BE190" s="200">
        <f t="shared" si="24"/>
        <v>0</v>
      </c>
      <c r="BF190" s="200">
        <f t="shared" si="25"/>
        <v>0</v>
      </c>
      <c r="BG190" s="200">
        <f t="shared" si="26"/>
        <v>0</v>
      </c>
      <c r="BH190" s="200">
        <f t="shared" si="27"/>
        <v>0</v>
      </c>
      <c r="BI190" s="200">
        <f t="shared" si="28"/>
        <v>0</v>
      </c>
      <c r="BJ190" s="17" t="s">
        <v>85</v>
      </c>
      <c r="BK190" s="200">
        <f t="shared" si="29"/>
        <v>0</v>
      </c>
      <c r="BL190" s="17" t="s">
        <v>163</v>
      </c>
      <c r="BM190" s="199" t="s">
        <v>2593</v>
      </c>
    </row>
    <row r="191" spans="1:65" s="2" customFormat="1" ht="24.2" customHeight="1">
      <c r="A191" s="34"/>
      <c r="B191" s="35"/>
      <c r="C191" s="187" t="s">
        <v>537</v>
      </c>
      <c r="D191" s="187" t="s">
        <v>159</v>
      </c>
      <c r="E191" s="188" t="s">
        <v>2594</v>
      </c>
      <c r="F191" s="189" t="s">
        <v>2595</v>
      </c>
      <c r="G191" s="190" t="s">
        <v>1895</v>
      </c>
      <c r="H191" s="191">
        <v>4</v>
      </c>
      <c r="I191" s="192"/>
      <c r="J191" s="193">
        <f t="shared" si="20"/>
        <v>0</v>
      </c>
      <c r="K191" s="194"/>
      <c r="L191" s="39"/>
      <c r="M191" s="195" t="s">
        <v>1</v>
      </c>
      <c r="N191" s="196" t="s">
        <v>42</v>
      </c>
      <c r="O191" s="71"/>
      <c r="P191" s="197">
        <f t="shared" si="21"/>
        <v>0</v>
      </c>
      <c r="Q191" s="197">
        <v>0</v>
      </c>
      <c r="R191" s="197">
        <f t="shared" si="22"/>
        <v>0</v>
      </c>
      <c r="S191" s="197">
        <v>0</v>
      </c>
      <c r="T191" s="198">
        <f t="shared" si="23"/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163</v>
      </c>
      <c r="AT191" s="199" t="s">
        <v>159</v>
      </c>
      <c r="AU191" s="199" t="s">
        <v>85</v>
      </c>
      <c r="AY191" s="17" t="s">
        <v>157</v>
      </c>
      <c r="BE191" s="200">
        <f t="shared" si="24"/>
        <v>0</v>
      </c>
      <c r="BF191" s="200">
        <f t="shared" si="25"/>
        <v>0</v>
      </c>
      <c r="BG191" s="200">
        <f t="shared" si="26"/>
        <v>0</v>
      </c>
      <c r="BH191" s="200">
        <f t="shared" si="27"/>
        <v>0</v>
      </c>
      <c r="BI191" s="200">
        <f t="shared" si="28"/>
        <v>0</v>
      </c>
      <c r="BJ191" s="17" t="s">
        <v>85</v>
      </c>
      <c r="BK191" s="200">
        <f t="shared" si="29"/>
        <v>0</v>
      </c>
      <c r="BL191" s="17" t="s">
        <v>163</v>
      </c>
      <c r="BM191" s="199" t="s">
        <v>2596</v>
      </c>
    </row>
    <row r="192" spans="1:65" s="2" customFormat="1" ht="24.2" customHeight="1">
      <c r="A192" s="34"/>
      <c r="B192" s="35"/>
      <c r="C192" s="187" t="s">
        <v>559</v>
      </c>
      <c r="D192" s="187" t="s">
        <v>159</v>
      </c>
      <c r="E192" s="188" t="s">
        <v>2597</v>
      </c>
      <c r="F192" s="189" t="s">
        <v>2598</v>
      </c>
      <c r="G192" s="190" t="s">
        <v>1895</v>
      </c>
      <c r="H192" s="191">
        <v>1</v>
      </c>
      <c r="I192" s="192"/>
      <c r="J192" s="193">
        <f t="shared" si="20"/>
        <v>0</v>
      </c>
      <c r="K192" s="194"/>
      <c r="L192" s="39"/>
      <c r="M192" s="195" t="s">
        <v>1</v>
      </c>
      <c r="N192" s="196" t="s">
        <v>42</v>
      </c>
      <c r="O192" s="71"/>
      <c r="P192" s="197">
        <f t="shared" si="21"/>
        <v>0</v>
      </c>
      <c r="Q192" s="197">
        <v>0</v>
      </c>
      <c r="R192" s="197">
        <f t="shared" si="22"/>
        <v>0</v>
      </c>
      <c r="S192" s="197">
        <v>0</v>
      </c>
      <c r="T192" s="198">
        <f t="shared" si="2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163</v>
      </c>
      <c r="AT192" s="199" t="s">
        <v>159</v>
      </c>
      <c r="AU192" s="199" t="s">
        <v>85</v>
      </c>
      <c r="AY192" s="17" t="s">
        <v>157</v>
      </c>
      <c r="BE192" s="200">
        <f t="shared" si="24"/>
        <v>0</v>
      </c>
      <c r="BF192" s="200">
        <f t="shared" si="25"/>
        <v>0</v>
      </c>
      <c r="BG192" s="200">
        <f t="shared" si="26"/>
        <v>0</v>
      </c>
      <c r="BH192" s="200">
        <f t="shared" si="27"/>
        <v>0</v>
      </c>
      <c r="BI192" s="200">
        <f t="shared" si="28"/>
        <v>0</v>
      </c>
      <c r="BJ192" s="17" t="s">
        <v>85</v>
      </c>
      <c r="BK192" s="200">
        <f t="shared" si="29"/>
        <v>0</v>
      </c>
      <c r="BL192" s="17" t="s">
        <v>163</v>
      </c>
      <c r="BM192" s="199" t="s">
        <v>2599</v>
      </c>
    </row>
    <row r="193" spans="1:65" s="2" customFormat="1" ht="33" customHeight="1">
      <c r="A193" s="34"/>
      <c r="B193" s="35"/>
      <c r="C193" s="187" t="s">
        <v>574</v>
      </c>
      <c r="D193" s="187" t="s">
        <v>159</v>
      </c>
      <c r="E193" s="188" t="s">
        <v>2600</v>
      </c>
      <c r="F193" s="189" t="s">
        <v>2601</v>
      </c>
      <c r="G193" s="190" t="s">
        <v>1895</v>
      </c>
      <c r="H193" s="191">
        <v>9</v>
      </c>
      <c r="I193" s="192"/>
      <c r="J193" s="193">
        <f t="shared" si="20"/>
        <v>0</v>
      </c>
      <c r="K193" s="194"/>
      <c r="L193" s="39"/>
      <c r="M193" s="195" t="s">
        <v>1</v>
      </c>
      <c r="N193" s="196" t="s">
        <v>42</v>
      </c>
      <c r="O193" s="71"/>
      <c r="P193" s="197">
        <f t="shared" si="21"/>
        <v>0</v>
      </c>
      <c r="Q193" s="197">
        <v>0</v>
      </c>
      <c r="R193" s="197">
        <f t="shared" si="22"/>
        <v>0</v>
      </c>
      <c r="S193" s="197">
        <v>0</v>
      </c>
      <c r="T193" s="198">
        <f t="shared" si="23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163</v>
      </c>
      <c r="AT193" s="199" t="s">
        <v>159</v>
      </c>
      <c r="AU193" s="199" t="s">
        <v>85</v>
      </c>
      <c r="AY193" s="17" t="s">
        <v>157</v>
      </c>
      <c r="BE193" s="200">
        <f t="shared" si="24"/>
        <v>0</v>
      </c>
      <c r="BF193" s="200">
        <f t="shared" si="25"/>
        <v>0</v>
      </c>
      <c r="BG193" s="200">
        <f t="shared" si="26"/>
        <v>0</v>
      </c>
      <c r="BH193" s="200">
        <f t="shared" si="27"/>
        <v>0</v>
      </c>
      <c r="BI193" s="200">
        <f t="shared" si="28"/>
        <v>0</v>
      </c>
      <c r="BJ193" s="17" t="s">
        <v>85</v>
      </c>
      <c r="BK193" s="200">
        <f t="shared" si="29"/>
        <v>0</v>
      </c>
      <c r="BL193" s="17" t="s">
        <v>163</v>
      </c>
      <c r="BM193" s="199" t="s">
        <v>2602</v>
      </c>
    </row>
    <row r="194" spans="1:65" s="2" customFormat="1" ht="33" customHeight="1">
      <c r="A194" s="34"/>
      <c r="B194" s="35"/>
      <c r="C194" s="187" t="s">
        <v>580</v>
      </c>
      <c r="D194" s="187" t="s">
        <v>159</v>
      </c>
      <c r="E194" s="188" t="s">
        <v>2603</v>
      </c>
      <c r="F194" s="189" t="s">
        <v>2604</v>
      </c>
      <c r="G194" s="190" t="s">
        <v>1895</v>
      </c>
      <c r="H194" s="191">
        <v>5</v>
      </c>
      <c r="I194" s="192"/>
      <c r="J194" s="193">
        <f t="shared" si="20"/>
        <v>0</v>
      </c>
      <c r="K194" s="194"/>
      <c r="L194" s="39"/>
      <c r="M194" s="195" t="s">
        <v>1</v>
      </c>
      <c r="N194" s="196" t="s">
        <v>42</v>
      </c>
      <c r="O194" s="71"/>
      <c r="P194" s="197">
        <f t="shared" si="21"/>
        <v>0</v>
      </c>
      <c r="Q194" s="197">
        <v>0</v>
      </c>
      <c r="R194" s="197">
        <f t="shared" si="22"/>
        <v>0</v>
      </c>
      <c r="S194" s="197">
        <v>0</v>
      </c>
      <c r="T194" s="198">
        <f t="shared" si="23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163</v>
      </c>
      <c r="AT194" s="199" t="s">
        <v>159</v>
      </c>
      <c r="AU194" s="199" t="s">
        <v>85</v>
      </c>
      <c r="AY194" s="17" t="s">
        <v>157</v>
      </c>
      <c r="BE194" s="200">
        <f t="shared" si="24"/>
        <v>0</v>
      </c>
      <c r="BF194" s="200">
        <f t="shared" si="25"/>
        <v>0</v>
      </c>
      <c r="BG194" s="200">
        <f t="shared" si="26"/>
        <v>0</v>
      </c>
      <c r="BH194" s="200">
        <f t="shared" si="27"/>
        <v>0</v>
      </c>
      <c r="BI194" s="200">
        <f t="shared" si="28"/>
        <v>0</v>
      </c>
      <c r="BJ194" s="17" t="s">
        <v>85</v>
      </c>
      <c r="BK194" s="200">
        <f t="shared" si="29"/>
        <v>0</v>
      </c>
      <c r="BL194" s="17" t="s">
        <v>163</v>
      </c>
      <c r="BM194" s="199" t="s">
        <v>2605</v>
      </c>
    </row>
    <row r="195" spans="1:65" s="2" customFormat="1" ht="33" customHeight="1">
      <c r="A195" s="34"/>
      <c r="B195" s="35"/>
      <c r="C195" s="187" t="s">
        <v>585</v>
      </c>
      <c r="D195" s="187" t="s">
        <v>159</v>
      </c>
      <c r="E195" s="188" t="s">
        <v>2606</v>
      </c>
      <c r="F195" s="189" t="s">
        <v>2607</v>
      </c>
      <c r="G195" s="190" t="s">
        <v>1895</v>
      </c>
      <c r="H195" s="191">
        <v>2</v>
      </c>
      <c r="I195" s="192"/>
      <c r="J195" s="193">
        <f t="shared" si="20"/>
        <v>0</v>
      </c>
      <c r="K195" s="194"/>
      <c r="L195" s="39"/>
      <c r="M195" s="195" t="s">
        <v>1</v>
      </c>
      <c r="N195" s="196" t="s">
        <v>42</v>
      </c>
      <c r="O195" s="71"/>
      <c r="P195" s="197">
        <f t="shared" si="21"/>
        <v>0</v>
      </c>
      <c r="Q195" s="197">
        <v>0</v>
      </c>
      <c r="R195" s="197">
        <f t="shared" si="22"/>
        <v>0</v>
      </c>
      <c r="S195" s="197">
        <v>0</v>
      </c>
      <c r="T195" s="198">
        <f t="shared" si="23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163</v>
      </c>
      <c r="AT195" s="199" t="s">
        <v>159</v>
      </c>
      <c r="AU195" s="199" t="s">
        <v>85</v>
      </c>
      <c r="AY195" s="17" t="s">
        <v>157</v>
      </c>
      <c r="BE195" s="200">
        <f t="shared" si="24"/>
        <v>0</v>
      </c>
      <c r="BF195" s="200">
        <f t="shared" si="25"/>
        <v>0</v>
      </c>
      <c r="BG195" s="200">
        <f t="shared" si="26"/>
        <v>0</v>
      </c>
      <c r="BH195" s="200">
        <f t="shared" si="27"/>
        <v>0</v>
      </c>
      <c r="BI195" s="200">
        <f t="shared" si="28"/>
        <v>0</v>
      </c>
      <c r="BJ195" s="17" t="s">
        <v>85</v>
      </c>
      <c r="BK195" s="200">
        <f t="shared" si="29"/>
        <v>0</v>
      </c>
      <c r="BL195" s="17" t="s">
        <v>163</v>
      </c>
      <c r="BM195" s="199" t="s">
        <v>2608</v>
      </c>
    </row>
    <row r="196" spans="1:65" s="2" customFormat="1" ht="33" customHeight="1">
      <c r="A196" s="34"/>
      <c r="B196" s="35"/>
      <c r="C196" s="187" t="s">
        <v>590</v>
      </c>
      <c r="D196" s="187" t="s">
        <v>159</v>
      </c>
      <c r="E196" s="188" t="s">
        <v>2609</v>
      </c>
      <c r="F196" s="189" t="s">
        <v>2610</v>
      </c>
      <c r="G196" s="190" t="s">
        <v>1895</v>
      </c>
      <c r="H196" s="191">
        <v>2</v>
      </c>
      <c r="I196" s="192"/>
      <c r="J196" s="193">
        <f t="shared" si="20"/>
        <v>0</v>
      </c>
      <c r="K196" s="194"/>
      <c r="L196" s="39"/>
      <c r="M196" s="195" t="s">
        <v>1</v>
      </c>
      <c r="N196" s="196" t="s">
        <v>42</v>
      </c>
      <c r="O196" s="71"/>
      <c r="P196" s="197">
        <f t="shared" si="21"/>
        <v>0</v>
      </c>
      <c r="Q196" s="197">
        <v>0</v>
      </c>
      <c r="R196" s="197">
        <f t="shared" si="22"/>
        <v>0</v>
      </c>
      <c r="S196" s="197">
        <v>0</v>
      </c>
      <c r="T196" s="198">
        <f t="shared" si="23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163</v>
      </c>
      <c r="AT196" s="199" t="s">
        <v>159</v>
      </c>
      <c r="AU196" s="199" t="s">
        <v>85</v>
      </c>
      <c r="AY196" s="17" t="s">
        <v>157</v>
      </c>
      <c r="BE196" s="200">
        <f t="shared" si="24"/>
        <v>0</v>
      </c>
      <c r="BF196" s="200">
        <f t="shared" si="25"/>
        <v>0</v>
      </c>
      <c r="BG196" s="200">
        <f t="shared" si="26"/>
        <v>0</v>
      </c>
      <c r="BH196" s="200">
        <f t="shared" si="27"/>
        <v>0</v>
      </c>
      <c r="BI196" s="200">
        <f t="shared" si="28"/>
        <v>0</v>
      </c>
      <c r="BJ196" s="17" t="s">
        <v>85</v>
      </c>
      <c r="BK196" s="200">
        <f t="shared" si="29"/>
        <v>0</v>
      </c>
      <c r="BL196" s="17" t="s">
        <v>163</v>
      </c>
      <c r="BM196" s="199" t="s">
        <v>2611</v>
      </c>
    </row>
    <row r="197" spans="1:65" s="2" customFormat="1" ht="33" customHeight="1">
      <c r="A197" s="34"/>
      <c r="B197" s="35"/>
      <c r="C197" s="187" t="s">
        <v>595</v>
      </c>
      <c r="D197" s="187" t="s">
        <v>159</v>
      </c>
      <c r="E197" s="188" t="s">
        <v>2612</v>
      </c>
      <c r="F197" s="189" t="s">
        <v>2613</v>
      </c>
      <c r="G197" s="190" t="s">
        <v>1895</v>
      </c>
      <c r="H197" s="191">
        <v>2</v>
      </c>
      <c r="I197" s="192"/>
      <c r="J197" s="193">
        <f t="shared" ref="J197:J228" si="30">ROUND(I197*H197,2)</f>
        <v>0</v>
      </c>
      <c r="K197" s="194"/>
      <c r="L197" s="39"/>
      <c r="M197" s="195" t="s">
        <v>1</v>
      </c>
      <c r="N197" s="196" t="s">
        <v>42</v>
      </c>
      <c r="O197" s="71"/>
      <c r="P197" s="197">
        <f t="shared" ref="P197:P228" si="31">O197*H197</f>
        <v>0</v>
      </c>
      <c r="Q197" s="197">
        <v>0</v>
      </c>
      <c r="R197" s="197">
        <f t="shared" ref="R197:R228" si="32">Q197*H197</f>
        <v>0</v>
      </c>
      <c r="S197" s="197">
        <v>0</v>
      </c>
      <c r="T197" s="198">
        <f t="shared" ref="T197:T228" si="33"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163</v>
      </c>
      <c r="AT197" s="199" t="s">
        <v>159</v>
      </c>
      <c r="AU197" s="199" t="s">
        <v>85</v>
      </c>
      <c r="AY197" s="17" t="s">
        <v>157</v>
      </c>
      <c r="BE197" s="200">
        <f t="shared" ref="BE197:BE228" si="34">IF(N197="základní",J197,0)</f>
        <v>0</v>
      </c>
      <c r="BF197" s="200">
        <f t="shared" ref="BF197:BF228" si="35">IF(N197="snížená",J197,0)</f>
        <v>0</v>
      </c>
      <c r="BG197" s="200">
        <f t="shared" ref="BG197:BG228" si="36">IF(N197="zákl. přenesená",J197,0)</f>
        <v>0</v>
      </c>
      <c r="BH197" s="200">
        <f t="shared" ref="BH197:BH228" si="37">IF(N197="sníž. přenesená",J197,0)</f>
        <v>0</v>
      </c>
      <c r="BI197" s="200">
        <f t="shared" ref="BI197:BI228" si="38">IF(N197="nulová",J197,0)</f>
        <v>0</v>
      </c>
      <c r="BJ197" s="17" t="s">
        <v>85</v>
      </c>
      <c r="BK197" s="200">
        <f t="shared" ref="BK197:BK228" si="39">ROUND(I197*H197,2)</f>
        <v>0</v>
      </c>
      <c r="BL197" s="17" t="s">
        <v>163</v>
      </c>
      <c r="BM197" s="199" t="s">
        <v>2614</v>
      </c>
    </row>
    <row r="198" spans="1:65" s="2" customFormat="1" ht="33" customHeight="1">
      <c r="A198" s="34"/>
      <c r="B198" s="35"/>
      <c r="C198" s="187" t="s">
        <v>600</v>
      </c>
      <c r="D198" s="187" t="s">
        <v>159</v>
      </c>
      <c r="E198" s="188" t="s">
        <v>2615</v>
      </c>
      <c r="F198" s="189" t="s">
        <v>2616</v>
      </c>
      <c r="G198" s="190" t="s">
        <v>1895</v>
      </c>
      <c r="H198" s="191">
        <v>18</v>
      </c>
      <c r="I198" s="192"/>
      <c r="J198" s="193">
        <f t="shared" si="30"/>
        <v>0</v>
      </c>
      <c r="K198" s="194"/>
      <c r="L198" s="39"/>
      <c r="M198" s="195" t="s">
        <v>1</v>
      </c>
      <c r="N198" s="196" t="s">
        <v>42</v>
      </c>
      <c r="O198" s="71"/>
      <c r="P198" s="197">
        <f t="shared" si="31"/>
        <v>0</v>
      </c>
      <c r="Q198" s="197">
        <v>0</v>
      </c>
      <c r="R198" s="197">
        <f t="shared" si="32"/>
        <v>0</v>
      </c>
      <c r="S198" s="197">
        <v>0</v>
      </c>
      <c r="T198" s="198">
        <f t="shared" si="33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163</v>
      </c>
      <c r="AT198" s="199" t="s">
        <v>159</v>
      </c>
      <c r="AU198" s="199" t="s">
        <v>85</v>
      </c>
      <c r="AY198" s="17" t="s">
        <v>157</v>
      </c>
      <c r="BE198" s="200">
        <f t="shared" si="34"/>
        <v>0</v>
      </c>
      <c r="BF198" s="200">
        <f t="shared" si="35"/>
        <v>0</v>
      </c>
      <c r="BG198" s="200">
        <f t="shared" si="36"/>
        <v>0</v>
      </c>
      <c r="BH198" s="200">
        <f t="shared" si="37"/>
        <v>0</v>
      </c>
      <c r="BI198" s="200">
        <f t="shared" si="38"/>
        <v>0</v>
      </c>
      <c r="BJ198" s="17" t="s">
        <v>85</v>
      </c>
      <c r="BK198" s="200">
        <f t="shared" si="39"/>
        <v>0</v>
      </c>
      <c r="BL198" s="17" t="s">
        <v>163</v>
      </c>
      <c r="BM198" s="199" t="s">
        <v>2617</v>
      </c>
    </row>
    <row r="199" spans="1:65" s="2" customFormat="1" ht="33" customHeight="1">
      <c r="A199" s="34"/>
      <c r="B199" s="35"/>
      <c r="C199" s="187" t="s">
        <v>605</v>
      </c>
      <c r="D199" s="187" t="s">
        <v>159</v>
      </c>
      <c r="E199" s="188" t="s">
        <v>2618</v>
      </c>
      <c r="F199" s="189" t="s">
        <v>2619</v>
      </c>
      <c r="G199" s="190" t="s">
        <v>1895</v>
      </c>
      <c r="H199" s="191">
        <v>8</v>
      </c>
      <c r="I199" s="192"/>
      <c r="J199" s="193">
        <f t="shared" si="30"/>
        <v>0</v>
      </c>
      <c r="K199" s="194"/>
      <c r="L199" s="39"/>
      <c r="M199" s="195" t="s">
        <v>1</v>
      </c>
      <c r="N199" s="196" t="s">
        <v>42</v>
      </c>
      <c r="O199" s="71"/>
      <c r="P199" s="197">
        <f t="shared" si="31"/>
        <v>0</v>
      </c>
      <c r="Q199" s="197">
        <v>0</v>
      </c>
      <c r="R199" s="197">
        <f t="shared" si="32"/>
        <v>0</v>
      </c>
      <c r="S199" s="197">
        <v>0</v>
      </c>
      <c r="T199" s="198">
        <f t="shared" si="33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9" t="s">
        <v>163</v>
      </c>
      <c r="AT199" s="199" t="s">
        <v>159</v>
      </c>
      <c r="AU199" s="199" t="s">
        <v>85</v>
      </c>
      <c r="AY199" s="17" t="s">
        <v>157</v>
      </c>
      <c r="BE199" s="200">
        <f t="shared" si="34"/>
        <v>0</v>
      </c>
      <c r="BF199" s="200">
        <f t="shared" si="35"/>
        <v>0</v>
      </c>
      <c r="BG199" s="200">
        <f t="shared" si="36"/>
        <v>0</v>
      </c>
      <c r="BH199" s="200">
        <f t="shared" si="37"/>
        <v>0</v>
      </c>
      <c r="BI199" s="200">
        <f t="shared" si="38"/>
        <v>0</v>
      </c>
      <c r="BJ199" s="17" t="s">
        <v>85</v>
      </c>
      <c r="BK199" s="200">
        <f t="shared" si="39"/>
        <v>0</v>
      </c>
      <c r="BL199" s="17" t="s">
        <v>163</v>
      </c>
      <c r="BM199" s="199" t="s">
        <v>2620</v>
      </c>
    </row>
    <row r="200" spans="1:65" s="2" customFormat="1" ht="24.2" customHeight="1">
      <c r="A200" s="34"/>
      <c r="B200" s="35"/>
      <c r="C200" s="187" t="s">
        <v>610</v>
      </c>
      <c r="D200" s="187" t="s">
        <v>159</v>
      </c>
      <c r="E200" s="188" t="s">
        <v>2621</v>
      </c>
      <c r="F200" s="189" t="s">
        <v>2622</v>
      </c>
      <c r="G200" s="190" t="s">
        <v>1895</v>
      </c>
      <c r="H200" s="191">
        <v>2</v>
      </c>
      <c r="I200" s="192"/>
      <c r="J200" s="193">
        <f t="shared" si="30"/>
        <v>0</v>
      </c>
      <c r="K200" s="194"/>
      <c r="L200" s="39"/>
      <c r="M200" s="195" t="s">
        <v>1</v>
      </c>
      <c r="N200" s="196" t="s">
        <v>42</v>
      </c>
      <c r="O200" s="71"/>
      <c r="P200" s="197">
        <f t="shared" si="31"/>
        <v>0</v>
      </c>
      <c r="Q200" s="197">
        <v>0</v>
      </c>
      <c r="R200" s="197">
        <f t="shared" si="32"/>
        <v>0</v>
      </c>
      <c r="S200" s="197">
        <v>0</v>
      </c>
      <c r="T200" s="198">
        <f t="shared" si="3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163</v>
      </c>
      <c r="AT200" s="199" t="s">
        <v>159</v>
      </c>
      <c r="AU200" s="199" t="s">
        <v>85</v>
      </c>
      <c r="AY200" s="17" t="s">
        <v>157</v>
      </c>
      <c r="BE200" s="200">
        <f t="shared" si="34"/>
        <v>0</v>
      </c>
      <c r="BF200" s="200">
        <f t="shared" si="35"/>
        <v>0</v>
      </c>
      <c r="BG200" s="200">
        <f t="shared" si="36"/>
        <v>0</v>
      </c>
      <c r="BH200" s="200">
        <f t="shared" si="37"/>
        <v>0</v>
      </c>
      <c r="BI200" s="200">
        <f t="shared" si="38"/>
        <v>0</v>
      </c>
      <c r="BJ200" s="17" t="s">
        <v>85</v>
      </c>
      <c r="BK200" s="200">
        <f t="shared" si="39"/>
        <v>0</v>
      </c>
      <c r="BL200" s="17" t="s">
        <v>163</v>
      </c>
      <c r="BM200" s="199" t="s">
        <v>2623</v>
      </c>
    </row>
    <row r="201" spans="1:65" s="2" customFormat="1" ht="33" customHeight="1">
      <c r="A201" s="34"/>
      <c r="B201" s="35"/>
      <c r="C201" s="187" t="s">
        <v>615</v>
      </c>
      <c r="D201" s="187" t="s">
        <v>159</v>
      </c>
      <c r="E201" s="188" t="s">
        <v>2624</v>
      </c>
      <c r="F201" s="189" t="s">
        <v>2625</v>
      </c>
      <c r="G201" s="190" t="s">
        <v>1895</v>
      </c>
      <c r="H201" s="191">
        <v>2</v>
      </c>
      <c r="I201" s="192"/>
      <c r="J201" s="193">
        <f t="shared" si="30"/>
        <v>0</v>
      </c>
      <c r="K201" s="194"/>
      <c r="L201" s="39"/>
      <c r="M201" s="195" t="s">
        <v>1</v>
      </c>
      <c r="N201" s="196" t="s">
        <v>42</v>
      </c>
      <c r="O201" s="71"/>
      <c r="P201" s="197">
        <f t="shared" si="31"/>
        <v>0</v>
      </c>
      <c r="Q201" s="197">
        <v>0</v>
      </c>
      <c r="R201" s="197">
        <f t="shared" si="32"/>
        <v>0</v>
      </c>
      <c r="S201" s="197">
        <v>0</v>
      </c>
      <c r="T201" s="198">
        <f t="shared" si="3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163</v>
      </c>
      <c r="AT201" s="199" t="s">
        <v>159</v>
      </c>
      <c r="AU201" s="199" t="s">
        <v>85</v>
      </c>
      <c r="AY201" s="17" t="s">
        <v>157</v>
      </c>
      <c r="BE201" s="200">
        <f t="shared" si="34"/>
        <v>0</v>
      </c>
      <c r="BF201" s="200">
        <f t="shared" si="35"/>
        <v>0</v>
      </c>
      <c r="BG201" s="200">
        <f t="shared" si="36"/>
        <v>0</v>
      </c>
      <c r="BH201" s="200">
        <f t="shared" si="37"/>
        <v>0</v>
      </c>
      <c r="BI201" s="200">
        <f t="shared" si="38"/>
        <v>0</v>
      </c>
      <c r="BJ201" s="17" t="s">
        <v>85</v>
      </c>
      <c r="BK201" s="200">
        <f t="shared" si="39"/>
        <v>0</v>
      </c>
      <c r="BL201" s="17" t="s">
        <v>163</v>
      </c>
      <c r="BM201" s="199" t="s">
        <v>2626</v>
      </c>
    </row>
    <row r="202" spans="1:65" s="2" customFormat="1" ht="16.5" customHeight="1">
      <c r="A202" s="34"/>
      <c r="B202" s="35"/>
      <c r="C202" s="187" t="s">
        <v>621</v>
      </c>
      <c r="D202" s="187" t="s">
        <v>159</v>
      </c>
      <c r="E202" s="188" t="s">
        <v>2627</v>
      </c>
      <c r="F202" s="189" t="s">
        <v>2628</v>
      </c>
      <c r="G202" s="190" t="s">
        <v>1895</v>
      </c>
      <c r="H202" s="191">
        <v>3</v>
      </c>
      <c r="I202" s="192"/>
      <c r="J202" s="193">
        <f t="shared" si="30"/>
        <v>0</v>
      </c>
      <c r="K202" s="194"/>
      <c r="L202" s="39"/>
      <c r="M202" s="195" t="s">
        <v>1</v>
      </c>
      <c r="N202" s="196" t="s">
        <v>42</v>
      </c>
      <c r="O202" s="71"/>
      <c r="P202" s="197">
        <f t="shared" si="31"/>
        <v>0</v>
      </c>
      <c r="Q202" s="197">
        <v>0</v>
      </c>
      <c r="R202" s="197">
        <f t="shared" si="32"/>
        <v>0</v>
      </c>
      <c r="S202" s="197">
        <v>0</v>
      </c>
      <c r="T202" s="198">
        <f t="shared" si="3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163</v>
      </c>
      <c r="AT202" s="199" t="s">
        <v>159</v>
      </c>
      <c r="AU202" s="199" t="s">
        <v>85</v>
      </c>
      <c r="AY202" s="17" t="s">
        <v>157</v>
      </c>
      <c r="BE202" s="200">
        <f t="shared" si="34"/>
        <v>0</v>
      </c>
      <c r="BF202" s="200">
        <f t="shared" si="35"/>
        <v>0</v>
      </c>
      <c r="BG202" s="200">
        <f t="shared" si="36"/>
        <v>0</v>
      </c>
      <c r="BH202" s="200">
        <f t="shared" si="37"/>
        <v>0</v>
      </c>
      <c r="BI202" s="200">
        <f t="shared" si="38"/>
        <v>0</v>
      </c>
      <c r="BJ202" s="17" t="s">
        <v>85</v>
      </c>
      <c r="BK202" s="200">
        <f t="shared" si="39"/>
        <v>0</v>
      </c>
      <c r="BL202" s="17" t="s">
        <v>163</v>
      </c>
      <c r="BM202" s="199" t="s">
        <v>2629</v>
      </c>
    </row>
    <row r="203" spans="1:65" s="2" customFormat="1" ht="16.5" customHeight="1">
      <c r="A203" s="34"/>
      <c r="B203" s="35"/>
      <c r="C203" s="187" t="s">
        <v>627</v>
      </c>
      <c r="D203" s="187" t="s">
        <v>159</v>
      </c>
      <c r="E203" s="188" t="s">
        <v>2630</v>
      </c>
      <c r="F203" s="189" t="s">
        <v>2631</v>
      </c>
      <c r="G203" s="190" t="s">
        <v>1895</v>
      </c>
      <c r="H203" s="191">
        <v>2</v>
      </c>
      <c r="I203" s="192"/>
      <c r="J203" s="193">
        <f t="shared" si="30"/>
        <v>0</v>
      </c>
      <c r="K203" s="194"/>
      <c r="L203" s="39"/>
      <c r="M203" s="195" t="s">
        <v>1</v>
      </c>
      <c r="N203" s="196" t="s">
        <v>42</v>
      </c>
      <c r="O203" s="71"/>
      <c r="P203" s="197">
        <f t="shared" si="31"/>
        <v>0</v>
      </c>
      <c r="Q203" s="197">
        <v>0</v>
      </c>
      <c r="R203" s="197">
        <f t="shared" si="32"/>
        <v>0</v>
      </c>
      <c r="S203" s="197">
        <v>0</v>
      </c>
      <c r="T203" s="198">
        <f t="shared" si="3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163</v>
      </c>
      <c r="AT203" s="199" t="s">
        <v>159</v>
      </c>
      <c r="AU203" s="199" t="s">
        <v>85</v>
      </c>
      <c r="AY203" s="17" t="s">
        <v>157</v>
      </c>
      <c r="BE203" s="200">
        <f t="shared" si="34"/>
        <v>0</v>
      </c>
      <c r="BF203" s="200">
        <f t="shared" si="35"/>
        <v>0</v>
      </c>
      <c r="BG203" s="200">
        <f t="shared" si="36"/>
        <v>0</v>
      </c>
      <c r="BH203" s="200">
        <f t="shared" si="37"/>
        <v>0</v>
      </c>
      <c r="BI203" s="200">
        <f t="shared" si="38"/>
        <v>0</v>
      </c>
      <c r="BJ203" s="17" t="s">
        <v>85</v>
      </c>
      <c r="BK203" s="200">
        <f t="shared" si="39"/>
        <v>0</v>
      </c>
      <c r="BL203" s="17" t="s">
        <v>163</v>
      </c>
      <c r="BM203" s="199" t="s">
        <v>2632</v>
      </c>
    </row>
    <row r="204" spans="1:65" s="2" customFormat="1" ht="24.2" customHeight="1">
      <c r="A204" s="34"/>
      <c r="B204" s="35"/>
      <c r="C204" s="187" t="s">
        <v>631</v>
      </c>
      <c r="D204" s="187" t="s">
        <v>159</v>
      </c>
      <c r="E204" s="188" t="s">
        <v>2633</v>
      </c>
      <c r="F204" s="189" t="s">
        <v>2634</v>
      </c>
      <c r="G204" s="190" t="s">
        <v>1895</v>
      </c>
      <c r="H204" s="191">
        <v>14</v>
      </c>
      <c r="I204" s="192"/>
      <c r="J204" s="193">
        <f t="shared" si="30"/>
        <v>0</v>
      </c>
      <c r="K204" s="194"/>
      <c r="L204" s="39"/>
      <c r="M204" s="195" t="s">
        <v>1</v>
      </c>
      <c r="N204" s="196" t="s">
        <v>42</v>
      </c>
      <c r="O204" s="71"/>
      <c r="P204" s="197">
        <f t="shared" si="31"/>
        <v>0</v>
      </c>
      <c r="Q204" s="197">
        <v>0</v>
      </c>
      <c r="R204" s="197">
        <f t="shared" si="32"/>
        <v>0</v>
      </c>
      <c r="S204" s="197">
        <v>0</v>
      </c>
      <c r="T204" s="198">
        <f t="shared" si="33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9" t="s">
        <v>163</v>
      </c>
      <c r="AT204" s="199" t="s">
        <v>159</v>
      </c>
      <c r="AU204" s="199" t="s">
        <v>85</v>
      </c>
      <c r="AY204" s="17" t="s">
        <v>157</v>
      </c>
      <c r="BE204" s="200">
        <f t="shared" si="34"/>
        <v>0</v>
      </c>
      <c r="BF204" s="200">
        <f t="shared" si="35"/>
        <v>0</v>
      </c>
      <c r="BG204" s="200">
        <f t="shared" si="36"/>
        <v>0</v>
      </c>
      <c r="BH204" s="200">
        <f t="shared" si="37"/>
        <v>0</v>
      </c>
      <c r="BI204" s="200">
        <f t="shared" si="38"/>
        <v>0</v>
      </c>
      <c r="BJ204" s="17" t="s">
        <v>85</v>
      </c>
      <c r="BK204" s="200">
        <f t="shared" si="39"/>
        <v>0</v>
      </c>
      <c r="BL204" s="17" t="s">
        <v>163</v>
      </c>
      <c r="BM204" s="199" t="s">
        <v>2635</v>
      </c>
    </row>
    <row r="205" spans="1:65" s="2" customFormat="1" ht="16.5" customHeight="1">
      <c r="A205" s="34"/>
      <c r="B205" s="35"/>
      <c r="C205" s="187" t="s">
        <v>635</v>
      </c>
      <c r="D205" s="187" t="s">
        <v>159</v>
      </c>
      <c r="E205" s="188" t="s">
        <v>2636</v>
      </c>
      <c r="F205" s="189" t="s">
        <v>2637</v>
      </c>
      <c r="G205" s="190" t="s">
        <v>1895</v>
      </c>
      <c r="H205" s="191">
        <v>78</v>
      </c>
      <c r="I205" s="192"/>
      <c r="J205" s="193">
        <f t="shared" si="30"/>
        <v>0</v>
      </c>
      <c r="K205" s="194"/>
      <c r="L205" s="39"/>
      <c r="M205" s="195" t="s">
        <v>1</v>
      </c>
      <c r="N205" s="196" t="s">
        <v>42</v>
      </c>
      <c r="O205" s="71"/>
      <c r="P205" s="197">
        <f t="shared" si="31"/>
        <v>0</v>
      </c>
      <c r="Q205" s="197">
        <v>0</v>
      </c>
      <c r="R205" s="197">
        <f t="shared" si="32"/>
        <v>0</v>
      </c>
      <c r="S205" s="197">
        <v>0</v>
      </c>
      <c r="T205" s="198">
        <f t="shared" si="33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163</v>
      </c>
      <c r="AT205" s="199" t="s">
        <v>159</v>
      </c>
      <c r="AU205" s="199" t="s">
        <v>85</v>
      </c>
      <c r="AY205" s="17" t="s">
        <v>157</v>
      </c>
      <c r="BE205" s="200">
        <f t="shared" si="34"/>
        <v>0</v>
      </c>
      <c r="BF205" s="200">
        <f t="shared" si="35"/>
        <v>0</v>
      </c>
      <c r="BG205" s="200">
        <f t="shared" si="36"/>
        <v>0</v>
      </c>
      <c r="BH205" s="200">
        <f t="shared" si="37"/>
        <v>0</v>
      </c>
      <c r="BI205" s="200">
        <f t="shared" si="38"/>
        <v>0</v>
      </c>
      <c r="BJ205" s="17" t="s">
        <v>85</v>
      </c>
      <c r="BK205" s="200">
        <f t="shared" si="39"/>
        <v>0</v>
      </c>
      <c r="BL205" s="17" t="s">
        <v>163</v>
      </c>
      <c r="BM205" s="199" t="s">
        <v>2638</v>
      </c>
    </row>
    <row r="206" spans="1:65" s="2" customFormat="1" ht="24.2" customHeight="1">
      <c r="A206" s="34"/>
      <c r="B206" s="35"/>
      <c r="C206" s="187" t="s">
        <v>643</v>
      </c>
      <c r="D206" s="187" t="s">
        <v>159</v>
      </c>
      <c r="E206" s="188" t="s">
        <v>2639</v>
      </c>
      <c r="F206" s="189" t="s">
        <v>2640</v>
      </c>
      <c r="G206" s="190" t="s">
        <v>1895</v>
      </c>
      <c r="H206" s="191">
        <v>2</v>
      </c>
      <c r="I206" s="192"/>
      <c r="J206" s="193">
        <f t="shared" si="30"/>
        <v>0</v>
      </c>
      <c r="K206" s="194"/>
      <c r="L206" s="39"/>
      <c r="M206" s="195" t="s">
        <v>1</v>
      </c>
      <c r="N206" s="196" t="s">
        <v>42</v>
      </c>
      <c r="O206" s="71"/>
      <c r="P206" s="197">
        <f t="shared" si="31"/>
        <v>0</v>
      </c>
      <c r="Q206" s="197">
        <v>0</v>
      </c>
      <c r="R206" s="197">
        <f t="shared" si="32"/>
        <v>0</v>
      </c>
      <c r="S206" s="197">
        <v>0</v>
      </c>
      <c r="T206" s="198">
        <f t="shared" si="33"/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163</v>
      </c>
      <c r="AT206" s="199" t="s">
        <v>159</v>
      </c>
      <c r="AU206" s="199" t="s">
        <v>85</v>
      </c>
      <c r="AY206" s="17" t="s">
        <v>157</v>
      </c>
      <c r="BE206" s="200">
        <f t="shared" si="34"/>
        <v>0</v>
      </c>
      <c r="BF206" s="200">
        <f t="shared" si="35"/>
        <v>0</v>
      </c>
      <c r="BG206" s="200">
        <f t="shared" si="36"/>
        <v>0</v>
      </c>
      <c r="BH206" s="200">
        <f t="shared" si="37"/>
        <v>0</v>
      </c>
      <c r="BI206" s="200">
        <f t="shared" si="38"/>
        <v>0</v>
      </c>
      <c r="BJ206" s="17" t="s">
        <v>85</v>
      </c>
      <c r="BK206" s="200">
        <f t="shared" si="39"/>
        <v>0</v>
      </c>
      <c r="BL206" s="17" t="s">
        <v>163</v>
      </c>
      <c r="BM206" s="199" t="s">
        <v>2641</v>
      </c>
    </row>
    <row r="207" spans="1:65" s="2" customFormat="1" ht="16.5" customHeight="1">
      <c r="A207" s="34"/>
      <c r="B207" s="35"/>
      <c r="C207" s="187" t="s">
        <v>649</v>
      </c>
      <c r="D207" s="187" t="s">
        <v>159</v>
      </c>
      <c r="E207" s="188" t="s">
        <v>2642</v>
      </c>
      <c r="F207" s="189" t="s">
        <v>2643</v>
      </c>
      <c r="G207" s="190" t="s">
        <v>1895</v>
      </c>
      <c r="H207" s="191">
        <v>70</v>
      </c>
      <c r="I207" s="192"/>
      <c r="J207" s="193">
        <f t="shared" si="30"/>
        <v>0</v>
      </c>
      <c r="K207" s="194"/>
      <c r="L207" s="39"/>
      <c r="M207" s="195" t="s">
        <v>1</v>
      </c>
      <c r="N207" s="196" t="s">
        <v>42</v>
      </c>
      <c r="O207" s="71"/>
      <c r="P207" s="197">
        <f t="shared" si="31"/>
        <v>0</v>
      </c>
      <c r="Q207" s="197">
        <v>0</v>
      </c>
      <c r="R207" s="197">
        <f t="shared" si="32"/>
        <v>0</v>
      </c>
      <c r="S207" s="197">
        <v>0</v>
      </c>
      <c r="T207" s="198">
        <f t="shared" si="33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163</v>
      </c>
      <c r="AT207" s="199" t="s">
        <v>159</v>
      </c>
      <c r="AU207" s="199" t="s">
        <v>85</v>
      </c>
      <c r="AY207" s="17" t="s">
        <v>157</v>
      </c>
      <c r="BE207" s="200">
        <f t="shared" si="34"/>
        <v>0</v>
      </c>
      <c r="BF207" s="200">
        <f t="shared" si="35"/>
        <v>0</v>
      </c>
      <c r="BG207" s="200">
        <f t="shared" si="36"/>
        <v>0</v>
      </c>
      <c r="BH207" s="200">
        <f t="shared" si="37"/>
        <v>0</v>
      </c>
      <c r="BI207" s="200">
        <f t="shared" si="38"/>
        <v>0</v>
      </c>
      <c r="BJ207" s="17" t="s">
        <v>85</v>
      </c>
      <c r="BK207" s="200">
        <f t="shared" si="39"/>
        <v>0</v>
      </c>
      <c r="BL207" s="17" t="s">
        <v>163</v>
      </c>
      <c r="BM207" s="199" t="s">
        <v>2644</v>
      </c>
    </row>
    <row r="208" spans="1:65" s="2" customFormat="1" ht="24.2" customHeight="1">
      <c r="A208" s="34"/>
      <c r="B208" s="35"/>
      <c r="C208" s="187" t="s">
        <v>654</v>
      </c>
      <c r="D208" s="187" t="s">
        <v>159</v>
      </c>
      <c r="E208" s="188" t="s">
        <v>2645</v>
      </c>
      <c r="F208" s="189" t="s">
        <v>2646</v>
      </c>
      <c r="G208" s="190" t="s">
        <v>487</v>
      </c>
      <c r="H208" s="191">
        <v>50</v>
      </c>
      <c r="I208" s="192"/>
      <c r="J208" s="193">
        <f t="shared" si="30"/>
        <v>0</v>
      </c>
      <c r="K208" s="194"/>
      <c r="L208" s="39"/>
      <c r="M208" s="195" t="s">
        <v>1</v>
      </c>
      <c r="N208" s="196" t="s">
        <v>42</v>
      </c>
      <c r="O208" s="71"/>
      <c r="P208" s="197">
        <f t="shared" si="31"/>
        <v>0</v>
      </c>
      <c r="Q208" s="197">
        <v>0</v>
      </c>
      <c r="R208" s="197">
        <f t="shared" si="32"/>
        <v>0</v>
      </c>
      <c r="S208" s="197">
        <v>0</v>
      </c>
      <c r="T208" s="198">
        <f t="shared" si="33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9" t="s">
        <v>163</v>
      </c>
      <c r="AT208" s="199" t="s">
        <v>159</v>
      </c>
      <c r="AU208" s="199" t="s">
        <v>85</v>
      </c>
      <c r="AY208" s="17" t="s">
        <v>157</v>
      </c>
      <c r="BE208" s="200">
        <f t="shared" si="34"/>
        <v>0</v>
      </c>
      <c r="BF208" s="200">
        <f t="shared" si="35"/>
        <v>0</v>
      </c>
      <c r="BG208" s="200">
        <f t="shared" si="36"/>
        <v>0</v>
      </c>
      <c r="BH208" s="200">
        <f t="shared" si="37"/>
        <v>0</v>
      </c>
      <c r="BI208" s="200">
        <f t="shared" si="38"/>
        <v>0</v>
      </c>
      <c r="BJ208" s="17" t="s">
        <v>85</v>
      </c>
      <c r="BK208" s="200">
        <f t="shared" si="39"/>
        <v>0</v>
      </c>
      <c r="BL208" s="17" t="s">
        <v>163</v>
      </c>
      <c r="BM208" s="199" t="s">
        <v>2647</v>
      </c>
    </row>
    <row r="209" spans="1:65" s="2" customFormat="1" ht="16.5" customHeight="1">
      <c r="A209" s="34"/>
      <c r="B209" s="35"/>
      <c r="C209" s="187" t="s">
        <v>659</v>
      </c>
      <c r="D209" s="187" t="s">
        <v>159</v>
      </c>
      <c r="E209" s="188" t="s">
        <v>2648</v>
      </c>
      <c r="F209" s="189" t="s">
        <v>2649</v>
      </c>
      <c r="G209" s="190" t="s">
        <v>1895</v>
      </c>
      <c r="H209" s="191">
        <v>50</v>
      </c>
      <c r="I209" s="192"/>
      <c r="J209" s="193">
        <f t="shared" si="30"/>
        <v>0</v>
      </c>
      <c r="K209" s="194"/>
      <c r="L209" s="39"/>
      <c r="M209" s="195" t="s">
        <v>1</v>
      </c>
      <c r="N209" s="196" t="s">
        <v>42</v>
      </c>
      <c r="O209" s="71"/>
      <c r="P209" s="197">
        <f t="shared" si="31"/>
        <v>0</v>
      </c>
      <c r="Q209" s="197">
        <v>0</v>
      </c>
      <c r="R209" s="197">
        <f t="shared" si="32"/>
        <v>0</v>
      </c>
      <c r="S209" s="197">
        <v>0</v>
      </c>
      <c r="T209" s="198">
        <f t="shared" si="33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163</v>
      </c>
      <c r="AT209" s="199" t="s">
        <v>159</v>
      </c>
      <c r="AU209" s="199" t="s">
        <v>85</v>
      </c>
      <c r="AY209" s="17" t="s">
        <v>157</v>
      </c>
      <c r="BE209" s="200">
        <f t="shared" si="34"/>
        <v>0</v>
      </c>
      <c r="BF209" s="200">
        <f t="shared" si="35"/>
        <v>0</v>
      </c>
      <c r="BG209" s="200">
        <f t="shared" si="36"/>
        <v>0</v>
      </c>
      <c r="BH209" s="200">
        <f t="shared" si="37"/>
        <v>0</v>
      </c>
      <c r="BI209" s="200">
        <f t="shared" si="38"/>
        <v>0</v>
      </c>
      <c r="BJ209" s="17" t="s">
        <v>85</v>
      </c>
      <c r="BK209" s="200">
        <f t="shared" si="39"/>
        <v>0</v>
      </c>
      <c r="BL209" s="17" t="s">
        <v>163</v>
      </c>
      <c r="BM209" s="199" t="s">
        <v>2650</v>
      </c>
    </row>
    <row r="210" spans="1:65" s="2" customFormat="1" ht="16.5" customHeight="1">
      <c r="A210" s="34"/>
      <c r="B210" s="35"/>
      <c r="C210" s="187" t="s">
        <v>663</v>
      </c>
      <c r="D210" s="187" t="s">
        <v>159</v>
      </c>
      <c r="E210" s="188" t="s">
        <v>2651</v>
      </c>
      <c r="F210" s="189" t="s">
        <v>2652</v>
      </c>
      <c r="G210" s="190" t="s">
        <v>1895</v>
      </c>
      <c r="H210" s="191">
        <v>28</v>
      </c>
      <c r="I210" s="192"/>
      <c r="J210" s="193">
        <f t="shared" si="30"/>
        <v>0</v>
      </c>
      <c r="K210" s="194"/>
      <c r="L210" s="39"/>
      <c r="M210" s="195" t="s">
        <v>1</v>
      </c>
      <c r="N210" s="196" t="s">
        <v>42</v>
      </c>
      <c r="O210" s="71"/>
      <c r="P210" s="197">
        <f t="shared" si="31"/>
        <v>0</v>
      </c>
      <c r="Q210" s="197">
        <v>0</v>
      </c>
      <c r="R210" s="197">
        <f t="shared" si="32"/>
        <v>0</v>
      </c>
      <c r="S210" s="197">
        <v>0</v>
      </c>
      <c r="T210" s="198">
        <f t="shared" si="33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163</v>
      </c>
      <c r="AT210" s="199" t="s">
        <v>159</v>
      </c>
      <c r="AU210" s="199" t="s">
        <v>85</v>
      </c>
      <c r="AY210" s="17" t="s">
        <v>157</v>
      </c>
      <c r="BE210" s="200">
        <f t="shared" si="34"/>
        <v>0</v>
      </c>
      <c r="BF210" s="200">
        <f t="shared" si="35"/>
        <v>0</v>
      </c>
      <c r="BG210" s="200">
        <f t="shared" si="36"/>
        <v>0</v>
      </c>
      <c r="BH210" s="200">
        <f t="shared" si="37"/>
        <v>0</v>
      </c>
      <c r="BI210" s="200">
        <f t="shared" si="38"/>
        <v>0</v>
      </c>
      <c r="BJ210" s="17" t="s">
        <v>85</v>
      </c>
      <c r="BK210" s="200">
        <f t="shared" si="39"/>
        <v>0</v>
      </c>
      <c r="BL210" s="17" t="s">
        <v>163</v>
      </c>
      <c r="BM210" s="199" t="s">
        <v>2653</v>
      </c>
    </row>
    <row r="211" spans="1:65" s="2" customFormat="1" ht="16.5" customHeight="1">
      <c r="A211" s="34"/>
      <c r="B211" s="35"/>
      <c r="C211" s="187" t="s">
        <v>667</v>
      </c>
      <c r="D211" s="187" t="s">
        <v>159</v>
      </c>
      <c r="E211" s="188" t="s">
        <v>2654</v>
      </c>
      <c r="F211" s="189" t="s">
        <v>2655</v>
      </c>
      <c r="G211" s="190" t="s">
        <v>1895</v>
      </c>
      <c r="H211" s="191">
        <v>24</v>
      </c>
      <c r="I211" s="192"/>
      <c r="J211" s="193">
        <f t="shared" si="30"/>
        <v>0</v>
      </c>
      <c r="K211" s="194"/>
      <c r="L211" s="39"/>
      <c r="M211" s="195" t="s">
        <v>1</v>
      </c>
      <c r="N211" s="196" t="s">
        <v>42</v>
      </c>
      <c r="O211" s="71"/>
      <c r="P211" s="197">
        <f t="shared" si="31"/>
        <v>0</v>
      </c>
      <c r="Q211" s="197">
        <v>0</v>
      </c>
      <c r="R211" s="197">
        <f t="shared" si="32"/>
        <v>0</v>
      </c>
      <c r="S211" s="197">
        <v>0</v>
      </c>
      <c r="T211" s="198">
        <f t="shared" si="33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163</v>
      </c>
      <c r="AT211" s="199" t="s">
        <v>159</v>
      </c>
      <c r="AU211" s="199" t="s">
        <v>85</v>
      </c>
      <c r="AY211" s="17" t="s">
        <v>157</v>
      </c>
      <c r="BE211" s="200">
        <f t="shared" si="34"/>
        <v>0</v>
      </c>
      <c r="BF211" s="200">
        <f t="shared" si="35"/>
        <v>0</v>
      </c>
      <c r="BG211" s="200">
        <f t="shared" si="36"/>
        <v>0</v>
      </c>
      <c r="BH211" s="200">
        <f t="shared" si="37"/>
        <v>0</v>
      </c>
      <c r="BI211" s="200">
        <f t="shared" si="38"/>
        <v>0</v>
      </c>
      <c r="BJ211" s="17" t="s">
        <v>85</v>
      </c>
      <c r="BK211" s="200">
        <f t="shared" si="39"/>
        <v>0</v>
      </c>
      <c r="BL211" s="17" t="s">
        <v>163</v>
      </c>
      <c r="BM211" s="199" t="s">
        <v>2656</v>
      </c>
    </row>
    <row r="212" spans="1:65" s="2" customFormat="1" ht="16.5" customHeight="1">
      <c r="A212" s="34"/>
      <c r="B212" s="35"/>
      <c r="C212" s="187" t="s">
        <v>672</v>
      </c>
      <c r="D212" s="187" t="s">
        <v>159</v>
      </c>
      <c r="E212" s="188" t="s">
        <v>2657</v>
      </c>
      <c r="F212" s="189" t="s">
        <v>2658</v>
      </c>
      <c r="G212" s="190" t="s">
        <v>1895</v>
      </c>
      <c r="H212" s="191">
        <v>24</v>
      </c>
      <c r="I212" s="192"/>
      <c r="J212" s="193">
        <f t="shared" si="30"/>
        <v>0</v>
      </c>
      <c r="K212" s="194"/>
      <c r="L212" s="39"/>
      <c r="M212" s="195" t="s">
        <v>1</v>
      </c>
      <c r="N212" s="196" t="s">
        <v>42</v>
      </c>
      <c r="O212" s="71"/>
      <c r="P212" s="197">
        <f t="shared" si="31"/>
        <v>0</v>
      </c>
      <c r="Q212" s="197">
        <v>0</v>
      </c>
      <c r="R212" s="197">
        <f t="shared" si="32"/>
        <v>0</v>
      </c>
      <c r="S212" s="197">
        <v>0</v>
      </c>
      <c r="T212" s="198">
        <f t="shared" si="33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163</v>
      </c>
      <c r="AT212" s="199" t="s">
        <v>159</v>
      </c>
      <c r="AU212" s="199" t="s">
        <v>85</v>
      </c>
      <c r="AY212" s="17" t="s">
        <v>157</v>
      </c>
      <c r="BE212" s="200">
        <f t="shared" si="34"/>
        <v>0</v>
      </c>
      <c r="BF212" s="200">
        <f t="shared" si="35"/>
        <v>0</v>
      </c>
      <c r="BG212" s="200">
        <f t="shared" si="36"/>
        <v>0</v>
      </c>
      <c r="BH212" s="200">
        <f t="shared" si="37"/>
        <v>0</v>
      </c>
      <c r="BI212" s="200">
        <f t="shared" si="38"/>
        <v>0</v>
      </c>
      <c r="BJ212" s="17" t="s">
        <v>85</v>
      </c>
      <c r="BK212" s="200">
        <f t="shared" si="39"/>
        <v>0</v>
      </c>
      <c r="BL212" s="17" t="s">
        <v>163</v>
      </c>
      <c r="BM212" s="199" t="s">
        <v>2659</v>
      </c>
    </row>
    <row r="213" spans="1:65" s="2" customFormat="1" ht="24.2" customHeight="1">
      <c r="A213" s="34"/>
      <c r="B213" s="35"/>
      <c r="C213" s="187" t="s">
        <v>676</v>
      </c>
      <c r="D213" s="187" t="s">
        <v>159</v>
      </c>
      <c r="E213" s="188" t="s">
        <v>2660</v>
      </c>
      <c r="F213" s="189" t="s">
        <v>2661</v>
      </c>
      <c r="G213" s="190" t="s">
        <v>487</v>
      </c>
      <c r="H213" s="191">
        <v>24</v>
      </c>
      <c r="I213" s="192"/>
      <c r="J213" s="193">
        <f t="shared" si="30"/>
        <v>0</v>
      </c>
      <c r="K213" s="194"/>
      <c r="L213" s="39"/>
      <c r="M213" s="195" t="s">
        <v>1</v>
      </c>
      <c r="N213" s="196" t="s">
        <v>42</v>
      </c>
      <c r="O213" s="71"/>
      <c r="P213" s="197">
        <f t="shared" si="31"/>
        <v>0</v>
      </c>
      <c r="Q213" s="197">
        <v>0</v>
      </c>
      <c r="R213" s="197">
        <f t="shared" si="32"/>
        <v>0</v>
      </c>
      <c r="S213" s="197">
        <v>0</v>
      </c>
      <c r="T213" s="198">
        <f t="shared" si="33"/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163</v>
      </c>
      <c r="AT213" s="199" t="s">
        <v>159</v>
      </c>
      <c r="AU213" s="199" t="s">
        <v>85</v>
      </c>
      <c r="AY213" s="17" t="s">
        <v>157</v>
      </c>
      <c r="BE213" s="200">
        <f t="shared" si="34"/>
        <v>0</v>
      </c>
      <c r="BF213" s="200">
        <f t="shared" si="35"/>
        <v>0</v>
      </c>
      <c r="BG213" s="200">
        <f t="shared" si="36"/>
        <v>0</v>
      </c>
      <c r="BH213" s="200">
        <f t="shared" si="37"/>
        <v>0</v>
      </c>
      <c r="BI213" s="200">
        <f t="shared" si="38"/>
        <v>0</v>
      </c>
      <c r="BJ213" s="17" t="s">
        <v>85</v>
      </c>
      <c r="BK213" s="200">
        <f t="shared" si="39"/>
        <v>0</v>
      </c>
      <c r="BL213" s="17" t="s">
        <v>163</v>
      </c>
      <c r="BM213" s="199" t="s">
        <v>2662</v>
      </c>
    </row>
    <row r="214" spans="1:65" s="2" customFormat="1" ht="21.75" customHeight="1">
      <c r="A214" s="34"/>
      <c r="B214" s="35"/>
      <c r="C214" s="187" t="s">
        <v>681</v>
      </c>
      <c r="D214" s="187" t="s">
        <v>159</v>
      </c>
      <c r="E214" s="188" t="s">
        <v>2663</v>
      </c>
      <c r="F214" s="189" t="s">
        <v>2664</v>
      </c>
      <c r="G214" s="190" t="s">
        <v>487</v>
      </c>
      <c r="H214" s="191">
        <v>64</v>
      </c>
      <c r="I214" s="192"/>
      <c r="J214" s="193">
        <f t="shared" si="30"/>
        <v>0</v>
      </c>
      <c r="K214" s="194"/>
      <c r="L214" s="39"/>
      <c r="M214" s="195" t="s">
        <v>1</v>
      </c>
      <c r="N214" s="196" t="s">
        <v>42</v>
      </c>
      <c r="O214" s="71"/>
      <c r="P214" s="197">
        <f t="shared" si="31"/>
        <v>0</v>
      </c>
      <c r="Q214" s="197">
        <v>0</v>
      </c>
      <c r="R214" s="197">
        <f t="shared" si="32"/>
        <v>0</v>
      </c>
      <c r="S214" s="197">
        <v>0</v>
      </c>
      <c r="T214" s="198">
        <f t="shared" si="3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163</v>
      </c>
      <c r="AT214" s="199" t="s">
        <v>159</v>
      </c>
      <c r="AU214" s="199" t="s">
        <v>85</v>
      </c>
      <c r="AY214" s="17" t="s">
        <v>157</v>
      </c>
      <c r="BE214" s="200">
        <f t="shared" si="34"/>
        <v>0</v>
      </c>
      <c r="BF214" s="200">
        <f t="shared" si="35"/>
        <v>0</v>
      </c>
      <c r="BG214" s="200">
        <f t="shared" si="36"/>
        <v>0</v>
      </c>
      <c r="BH214" s="200">
        <f t="shared" si="37"/>
        <v>0</v>
      </c>
      <c r="BI214" s="200">
        <f t="shared" si="38"/>
        <v>0</v>
      </c>
      <c r="BJ214" s="17" t="s">
        <v>85</v>
      </c>
      <c r="BK214" s="200">
        <f t="shared" si="39"/>
        <v>0</v>
      </c>
      <c r="BL214" s="17" t="s">
        <v>163</v>
      </c>
      <c r="BM214" s="199" t="s">
        <v>2665</v>
      </c>
    </row>
    <row r="215" spans="1:65" s="2" customFormat="1" ht="16.5" customHeight="1">
      <c r="A215" s="34"/>
      <c r="B215" s="35"/>
      <c r="C215" s="187" t="s">
        <v>686</v>
      </c>
      <c r="D215" s="187" t="s">
        <v>159</v>
      </c>
      <c r="E215" s="188" t="s">
        <v>2666</v>
      </c>
      <c r="F215" s="189" t="s">
        <v>2667</v>
      </c>
      <c r="G215" s="190" t="s">
        <v>487</v>
      </c>
      <c r="H215" s="191">
        <v>20</v>
      </c>
      <c r="I215" s="192"/>
      <c r="J215" s="193">
        <f t="shared" si="30"/>
        <v>0</v>
      </c>
      <c r="K215" s="194"/>
      <c r="L215" s="39"/>
      <c r="M215" s="195" t="s">
        <v>1</v>
      </c>
      <c r="N215" s="196" t="s">
        <v>42</v>
      </c>
      <c r="O215" s="71"/>
      <c r="P215" s="197">
        <f t="shared" si="31"/>
        <v>0</v>
      </c>
      <c r="Q215" s="197">
        <v>0</v>
      </c>
      <c r="R215" s="197">
        <f t="shared" si="32"/>
        <v>0</v>
      </c>
      <c r="S215" s="197">
        <v>0</v>
      </c>
      <c r="T215" s="198">
        <f t="shared" si="3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163</v>
      </c>
      <c r="AT215" s="199" t="s">
        <v>159</v>
      </c>
      <c r="AU215" s="199" t="s">
        <v>85</v>
      </c>
      <c r="AY215" s="17" t="s">
        <v>157</v>
      </c>
      <c r="BE215" s="200">
        <f t="shared" si="34"/>
        <v>0</v>
      </c>
      <c r="BF215" s="200">
        <f t="shared" si="35"/>
        <v>0</v>
      </c>
      <c r="BG215" s="200">
        <f t="shared" si="36"/>
        <v>0</v>
      </c>
      <c r="BH215" s="200">
        <f t="shared" si="37"/>
        <v>0</v>
      </c>
      <c r="BI215" s="200">
        <f t="shared" si="38"/>
        <v>0</v>
      </c>
      <c r="BJ215" s="17" t="s">
        <v>85</v>
      </c>
      <c r="BK215" s="200">
        <f t="shared" si="39"/>
        <v>0</v>
      </c>
      <c r="BL215" s="17" t="s">
        <v>163</v>
      </c>
      <c r="BM215" s="199" t="s">
        <v>2668</v>
      </c>
    </row>
    <row r="216" spans="1:65" s="2" customFormat="1" ht="16.5" customHeight="1">
      <c r="A216" s="34"/>
      <c r="B216" s="35"/>
      <c r="C216" s="187" t="s">
        <v>692</v>
      </c>
      <c r="D216" s="187" t="s">
        <v>159</v>
      </c>
      <c r="E216" s="188" t="s">
        <v>2669</v>
      </c>
      <c r="F216" s="189" t="s">
        <v>2670</v>
      </c>
      <c r="G216" s="190" t="s">
        <v>1895</v>
      </c>
      <c r="H216" s="191">
        <v>90</v>
      </c>
      <c r="I216" s="192"/>
      <c r="J216" s="193">
        <f t="shared" si="30"/>
        <v>0</v>
      </c>
      <c r="K216" s="194"/>
      <c r="L216" s="39"/>
      <c r="M216" s="195" t="s">
        <v>1</v>
      </c>
      <c r="N216" s="196" t="s">
        <v>42</v>
      </c>
      <c r="O216" s="71"/>
      <c r="P216" s="197">
        <f t="shared" si="31"/>
        <v>0</v>
      </c>
      <c r="Q216" s="197">
        <v>0</v>
      </c>
      <c r="R216" s="197">
        <f t="shared" si="32"/>
        <v>0</v>
      </c>
      <c r="S216" s="197">
        <v>0</v>
      </c>
      <c r="T216" s="198">
        <f t="shared" si="3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163</v>
      </c>
      <c r="AT216" s="199" t="s">
        <v>159</v>
      </c>
      <c r="AU216" s="199" t="s">
        <v>85</v>
      </c>
      <c r="AY216" s="17" t="s">
        <v>157</v>
      </c>
      <c r="BE216" s="200">
        <f t="shared" si="34"/>
        <v>0</v>
      </c>
      <c r="BF216" s="200">
        <f t="shared" si="35"/>
        <v>0</v>
      </c>
      <c r="BG216" s="200">
        <f t="shared" si="36"/>
        <v>0</v>
      </c>
      <c r="BH216" s="200">
        <f t="shared" si="37"/>
        <v>0</v>
      </c>
      <c r="BI216" s="200">
        <f t="shared" si="38"/>
        <v>0</v>
      </c>
      <c r="BJ216" s="17" t="s">
        <v>85</v>
      </c>
      <c r="BK216" s="200">
        <f t="shared" si="39"/>
        <v>0</v>
      </c>
      <c r="BL216" s="17" t="s">
        <v>163</v>
      </c>
      <c r="BM216" s="199" t="s">
        <v>2671</v>
      </c>
    </row>
    <row r="217" spans="1:65" s="2" customFormat="1" ht="16.5" customHeight="1">
      <c r="A217" s="34"/>
      <c r="B217" s="35"/>
      <c r="C217" s="187" t="s">
        <v>697</v>
      </c>
      <c r="D217" s="187" t="s">
        <v>159</v>
      </c>
      <c r="E217" s="188" t="s">
        <v>2672</v>
      </c>
      <c r="F217" s="189" t="s">
        <v>2673</v>
      </c>
      <c r="G217" s="190" t="s">
        <v>1895</v>
      </c>
      <c r="H217" s="191">
        <v>40</v>
      </c>
      <c r="I217" s="192"/>
      <c r="J217" s="193">
        <f t="shared" si="30"/>
        <v>0</v>
      </c>
      <c r="K217" s="194"/>
      <c r="L217" s="39"/>
      <c r="M217" s="195" t="s">
        <v>1</v>
      </c>
      <c r="N217" s="196" t="s">
        <v>42</v>
      </c>
      <c r="O217" s="71"/>
      <c r="P217" s="197">
        <f t="shared" si="31"/>
        <v>0</v>
      </c>
      <c r="Q217" s="197">
        <v>0</v>
      </c>
      <c r="R217" s="197">
        <f t="shared" si="32"/>
        <v>0</v>
      </c>
      <c r="S217" s="197">
        <v>0</v>
      </c>
      <c r="T217" s="198">
        <f t="shared" si="3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163</v>
      </c>
      <c r="AT217" s="199" t="s">
        <v>159</v>
      </c>
      <c r="AU217" s="199" t="s">
        <v>85</v>
      </c>
      <c r="AY217" s="17" t="s">
        <v>157</v>
      </c>
      <c r="BE217" s="200">
        <f t="shared" si="34"/>
        <v>0</v>
      </c>
      <c r="BF217" s="200">
        <f t="shared" si="35"/>
        <v>0</v>
      </c>
      <c r="BG217" s="200">
        <f t="shared" si="36"/>
        <v>0</v>
      </c>
      <c r="BH217" s="200">
        <f t="shared" si="37"/>
        <v>0</v>
      </c>
      <c r="BI217" s="200">
        <f t="shared" si="38"/>
        <v>0</v>
      </c>
      <c r="BJ217" s="17" t="s">
        <v>85</v>
      </c>
      <c r="BK217" s="200">
        <f t="shared" si="39"/>
        <v>0</v>
      </c>
      <c r="BL217" s="17" t="s">
        <v>163</v>
      </c>
      <c r="BM217" s="199" t="s">
        <v>2674</v>
      </c>
    </row>
    <row r="218" spans="1:65" s="2" customFormat="1" ht="16.5" customHeight="1">
      <c r="A218" s="34"/>
      <c r="B218" s="35"/>
      <c r="C218" s="187" t="s">
        <v>702</v>
      </c>
      <c r="D218" s="187" t="s">
        <v>159</v>
      </c>
      <c r="E218" s="188" t="s">
        <v>2675</v>
      </c>
      <c r="F218" s="189" t="s">
        <v>2652</v>
      </c>
      <c r="G218" s="190" t="s">
        <v>1895</v>
      </c>
      <c r="H218" s="191">
        <v>31</v>
      </c>
      <c r="I218" s="192"/>
      <c r="J218" s="193">
        <f t="shared" si="30"/>
        <v>0</v>
      </c>
      <c r="K218" s="194"/>
      <c r="L218" s="39"/>
      <c r="M218" s="195" t="s">
        <v>1</v>
      </c>
      <c r="N218" s="196" t="s">
        <v>42</v>
      </c>
      <c r="O218" s="71"/>
      <c r="P218" s="197">
        <f t="shared" si="31"/>
        <v>0</v>
      </c>
      <c r="Q218" s="197">
        <v>0</v>
      </c>
      <c r="R218" s="197">
        <f t="shared" si="32"/>
        <v>0</v>
      </c>
      <c r="S218" s="197">
        <v>0</v>
      </c>
      <c r="T218" s="198">
        <f t="shared" si="3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163</v>
      </c>
      <c r="AT218" s="199" t="s">
        <v>159</v>
      </c>
      <c r="AU218" s="199" t="s">
        <v>85</v>
      </c>
      <c r="AY218" s="17" t="s">
        <v>157</v>
      </c>
      <c r="BE218" s="200">
        <f t="shared" si="34"/>
        <v>0</v>
      </c>
      <c r="BF218" s="200">
        <f t="shared" si="35"/>
        <v>0</v>
      </c>
      <c r="BG218" s="200">
        <f t="shared" si="36"/>
        <v>0</v>
      </c>
      <c r="BH218" s="200">
        <f t="shared" si="37"/>
        <v>0</v>
      </c>
      <c r="BI218" s="200">
        <f t="shared" si="38"/>
        <v>0</v>
      </c>
      <c r="BJ218" s="17" t="s">
        <v>85</v>
      </c>
      <c r="BK218" s="200">
        <f t="shared" si="39"/>
        <v>0</v>
      </c>
      <c r="BL218" s="17" t="s">
        <v>163</v>
      </c>
      <c r="BM218" s="199" t="s">
        <v>2676</v>
      </c>
    </row>
    <row r="219" spans="1:65" s="2" customFormat="1" ht="16.5" customHeight="1">
      <c r="A219" s="34"/>
      <c r="B219" s="35"/>
      <c r="C219" s="187" t="s">
        <v>707</v>
      </c>
      <c r="D219" s="187" t="s">
        <v>159</v>
      </c>
      <c r="E219" s="188" t="s">
        <v>2677</v>
      </c>
      <c r="F219" s="189" t="s">
        <v>2678</v>
      </c>
      <c r="G219" s="190" t="s">
        <v>1895</v>
      </c>
      <c r="H219" s="191">
        <v>12</v>
      </c>
      <c r="I219" s="192"/>
      <c r="J219" s="193">
        <f t="shared" si="30"/>
        <v>0</v>
      </c>
      <c r="K219" s="194"/>
      <c r="L219" s="39"/>
      <c r="M219" s="195" t="s">
        <v>1</v>
      </c>
      <c r="N219" s="196" t="s">
        <v>42</v>
      </c>
      <c r="O219" s="71"/>
      <c r="P219" s="197">
        <f t="shared" si="31"/>
        <v>0</v>
      </c>
      <c r="Q219" s="197">
        <v>0</v>
      </c>
      <c r="R219" s="197">
        <f t="shared" si="32"/>
        <v>0</v>
      </c>
      <c r="S219" s="197">
        <v>0</v>
      </c>
      <c r="T219" s="198">
        <f t="shared" si="33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9" t="s">
        <v>163</v>
      </c>
      <c r="AT219" s="199" t="s">
        <v>159</v>
      </c>
      <c r="AU219" s="199" t="s">
        <v>85</v>
      </c>
      <c r="AY219" s="17" t="s">
        <v>157</v>
      </c>
      <c r="BE219" s="200">
        <f t="shared" si="34"/>
        <v>0</v>
      </c>
      <c r="BF219" s="200">
        <f t="shared" si="35"/>
        <v>0</v>
      </c>
      <c r="BG219" s="200">
        <f t="shared" si="36"/>
        <v>0</v>
      </c>
      <c r="BH219" s="200">
        <f t="shared" si="37"/>
        <v>0</v>
      </c>
      <c r="BI219" s="200">
        <f t="shared" si="38"/>
        <v>0</v>
      </c>
      <c r="BJ219" s="17" t="s">
        <v>85</v>
      </c>
      <c r="BK219" s="200">
        <f t="shared" si="39"/>
        <v>0</v>
      </c>
      <c r="BL219" s="17" t="s">
        <v>163</v>
      </c>
      <c r="BM219" s="199" t="s">
        <v>2679</v>
      </c>
    </row>
    <row r="220" spans="1:65" s="2" customFormat="1" ht="16.5" customHeight="1">
      <c r="A220" s="34"/>
      <c r="B220" s="35"/>
      <c r="C220" s="187" t="s">
        <v>711</v>
      </c>
      <c r="D220" s="187" t="s">
        <v>159</v>
      </c>
      <c r="E220" s="188" t="s">
        <v>2680</v>
      </c>
      <c r="F220" s="189" t="s">
        <v>2681</v>
      </c>
      <c r="G220" s="190" t="s">
        <v>1895</v>
      </c>
      <c r="H220" s="191">
        <v>2</v>
      </c>
      <c r="I220" s="192"/>
      <c r="J220" s="193">
        <f t="shared" si="30"/>
        <v>0</v>
      </c>
      <c r="K220" s="194"/>
      <c r="L220" s="39"/>
      <c r="M220" s="195" t="s">
        <v>1</v>
      </c>
      <c r="N220" s="196" t="s">
        <v>42</v>
      </c>
      <c r="O220" s="71"/>
      <c r="P220" s="197">
        <f t="shared" si="31"/>
        <v>0</v>
      </c>
      <c r="Q220" s="197">
        <v>0</v>
      </c>
      <c r="R220" s="197">
        <f t="shared" si="32"/>
        <v>0</v>
      </c>
      <c r="S220" s="197">
        <v>0</v>
      </c>
      <c r="T220" s="198">
        <f t="shared" si="33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9" t="s">
        <v>163</v>
      </c>
      <c r="AT220" s="199" t="s">
        <v>159</v>
      </c>
      <c r="AU220" s="199" t="s">
        <v>85</v>
      </c>
      <c r="AY220" s="17" t="s">
        <v>157</v>
      </c>
      <c r="BE220" s="200">
        <f t="shared" si="34"/>
        <v>0</v>
      </c>
      <c r="BF220" s="200">
        <f t="shared" si="35"/>
        <v>0</v>
      </c>
      <c r="BG220" s="200">
        <f t="shared" si="36"/>
        <v>0</v>
      </c>
      <c r="BH220" s="200">
        <f t="shared" si="37"/>
        <v>0</v>
      </c>
      <c r="BI220" s="200">
        <f t="shared" si="38"/>
        <v>0</v>
      </c>
      <c r="BJ220" s="17" t="s">
        <v>85</v>
      </c>
      <c r="BK220" s="200">
        <f t="shared" si="39"/>
        <v>0</v>
      </c>
      <c r="BL220" s="17" t="s">
        <v>163</v>
      </c>
      <c r="BM220" s="199" t="s">
        <v>2682</v>
      </c>
    </row>
    <row r="221" spans="1:65" s="2" customFormat="1" ht="16.5" customHeight="1">
      <c r="A221" s="34"/>
      <c r="B221" s="35"/>
      <c r="C221" s="187" t="s">
        <v>715</v>
      </c>
      <c r="D221" s="187" t="s">
        <v>159</v>
      </c>
      <c r="E221" s="188" t="s">
        <v>2683</v>
      </c>
      <c r="F221" s="189" t="s">
        <v>2684</v>
      </c>
      <c r="G221" s="190" t="s">
        <v>1895</v>
      </c>
      <c r="H221" s="191">
        <v>1</v>
      </c>
      <c r="I221" s="192"/>
      <c r="J221" s="193">
        <f t="shared" si="30"/>
        <v>0</v>
      </c>
      <c r="K221" s="194"/>
      <c r="L221" s="39"/>
      <c r="M221" s="195" t="s">
        <v>1</v>
      </c>
      <c r="N221" s="196" t="s">
        <v>42</v>
      </c>
      <c r="O221" s="71"/>
      <c r="P221" s="197">
        <f t="shared" si="31"/>
        <v>0</v>
      </c>
      <c r="Q221" s="197">
        <v>0</v>
      </c>
      <c r="R221" s="197">
        <f t="shared" si="32"/>
        <v>0</v>
      </c>
      <c r="S221" s="197">
        <v>0</v>
      </c>
      <c r="T221" s="198">
        <f t="shared" si="33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163</v>
      </c>
      <c r="AT221" s="199" t="s">
        <v>159</v>
      </c>
      <c r="AU221" s="199" t="s">
        <v>85</v>
      </c>
      <c r="AY221" s="17" t="s">
        <v>157</v>
      </c>
      <c r="BE221" s="200">
        <f t="shared" si="34"/>
        <v>0</v>
      </c>
      <c r="BF221" s="200">
        <f t="shared" si="35"/>
        <v>0</v>
      </c>
      <c r="BG221" s="200">
        <f t="shared" si="36"/>
        <v>0</v>
      </c>
      <c r="BH221" s="200">
        <f t="shared" si="37"/>
        <v>0</v>
      </c>
      <c r="BI221" s="200">
        <f t="shared" si="38"/>
        <v>0</v>
      </c>
      <c r="BJ221" s="17" t="s">
        <v>85</v>
      </c>
      <c r="BK221" s="200">
        <f t="shared" si="39"/>
        <v>0</v>
      </c>
      <c r="BL221" s="17" t="s">
        <v>163</v>
      </c>
      <c r="BM221" s="199" t="s">
        <v>2685</v>
      </c>
    </row>
    <row r="222" spans="1:65" s="2" customFormat="1" ht="16.5" customHeight="1">
      <c r="A222" s="34"/>
      <c r="B222" s="35"/>
      <c r="C222" s="187" t="s">
        <v>719</v>
      </c>
      <c r="D222" s="187" t="s">
        <v>159</v>
      </c>
      <c r="E222" s="188" t="s">
        <v>2686</v>
      </c>
      <c r="F222" s="189" t="s">
        <v>2687</v>
      </c>
      <c r="G222" s="190" t="s">
        <v>1895</v>
      </c>
      <c r="H222" s="191">
        <v>1</v>
      </c>
      <c r="I222" s="192"/>
      <c r="J222" s="193">
        <f t="shared" si="30"/>
        <v>0</v>
      </c>
      <c r="K222" s="194"/>
      <c r="L222" s="39"/>
      <c r="M222" s="195" t="s">
        <v>1</v>
      </c>
      <c r="N222" s="196" t="s">
        <v>42</v>
      </c>
      <c r="O222" s="71"/>
      <c r="P222" s="197">
        <f t="shared" si="31"/>
        <v>0</v>
      </c>
      <c r="Q222" s="197">
        <v>0</v>
      </c>
      <c r="R222" s="197">
        <f t="shared" si="32"/>
        <v>0</v>
      </c>
      <c r="S222" s="197">
        <v>0</v>
      </c>
      <c r="T222" s="198">
        <f t="shared" si="33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163</v>
      </c>
      <c r="AT222" s="199" t="s">
        <v>159</v>
      </c>
      <c r="AU222" s="199" t="s">
        <v>85</v>
      </c>
      <c r="AY222" s="17" t="s">
        <v>157</v>
      </c>
      <c r="BE222" s="200">
        <f t="shared" si="34"/>
        <v>0</v>
      </c>
      <c r="BF222" s="200">
        <f t="shared" si="35"/>
        <v>0</v>
      </c>
      <c r="BG222" s="200">
        <f t="shared" si="36"/>
        <v>0</v>
      </c>
      <c r="BH222" s="200">
        <f t="shared" si="37"/>
        <v>0</v>
      </c>
      <c r="BI222" s="200">
        <f t="shared" si="38"/>
        <v>0</v>
      </c>
      <c r="BJ222" s="17" t="s">
        <v>85</v>
      </c>
      <c r="BK222" s="200">
        <f t="shared" si="39"/>
        <v>0</v>
      </c>
      <c r="BL222" s="17" t="s">
        <v>163</v>
      </c>
      <c r="BM222" s="199" t="s">
        <v>2688</v>
      </c>
    </row>
    <row r="223" spans="1:65" s="2" customFormat="1" ht="16.5" customHeight="1">
      <c r="A223" s="34"/>
      <c r="B223" s="35"/>
      <c r="C223" s="187" t="s">
        <v>723</v>
      </c>
      <c r="D223" s="187" t="s">
        <v>159</v>
      </c>
      <c r="E223" s="188" t="s">
        <v>532</v>
      </c>
      <c r="F223" s="189" t="s">
        <v>2371</v>
      </c>
      <c r="G223" s="190" t="s">
        <v>487</v>
      </c>
      <c r="H223" s="191">
        <v>40</v>
      </c>
      <c r="I223" s="192"/>
      <c r="J223" s="193">
        <f t="shared" si="30"/>
        <v>0</v>
      </c>
      <c r="K223" s="194"/>
      <c r="L223" s="39"/>
      <c r="M223" s="195" t="s">
        <v>1</v>
      </c>
      <c r="N223" s="196" t="s">
        <v>42</v>
      </c>
      <c r="O223" s="71"/>
      <c r="P223" s="197">
        <f t="shared" si="31"/>
        <v>0</v>
      </c>
      <c r="Q223" s="197">
        <v>0</v>
      </c>
      <c r="R223" s="197">
        <f t="shared" si="32"/>
        <v>0</v>
      </c>
      <c r="S223" s="197">
        <v>0</v>
      </c>
      <c r="T223" s="198">
        <f t="shared" si="33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9" t="s">
        <v>163</v>
      </c>
      <c r="AT223" s="199" t="s">
        <v>159</v>
      </c>
      <c r="AU223" s="199" t="s">
        <v>85</v>
      </c>
      <c r="AY223" s="17" t="s">
        <v>157</v>
      </c>
      <c r="BE223" s="200">
        <f t="shared" si="34"/>
        <v>0</v>
      </c>
      <c r="BF223" s="200">
        <f t="shared" si="35"/>
        <v>0</v>
      </c>
      <c r="BG223" s="200">
        <f t="shared" si="36"/>
        <v>0</v>
      </c>
      <c r="BH223" s="200">
        <f t="shared" si="37"/>
        <v>0</v>
      </c>
      <c r="BI223" s="200">
        <f t="shared" si="38"/>
        <v>0</v>
      </c>
      <c r="BJ223" s="17" t="s">
        <v>85</v>
      </c>
      <c r="BK223" s="200">
        <f t="shared" si="39"/>
        <v>0</v>
      </c>
      <c r="BL223" s="17" t="s">
        <v>163</v>
      </c>
      <c r="BM223" s="199" t="s">
        <v>2689</v>
      </c>
    </row>
    <row r="224" spans="1:65" s="2" customFormat="1" ht="16.5" customHeight="1">
      <c r="A224" s="34"/>
      <c r="B224" s="35"/>
      <c r="C224" s="187" t="s">
        <v>727</v>
      </c>
      <c r="D224" s="187" t="s">
        <v>159</v>
      </c>
      <c r="E224" s="188" t="s">
        <v>2690</v>
      </c>
      <c r="F224" s="189" t="s">
        <v>2691</v>
      </c>
      <c r="G224" s="190" t="s">
        <v>1895</v>
      </c>
      <c r="H224" s="191">
        <v>294</v>
      </c>
      <c r="I224" s="192"/>
      <c r="J224" s="193">
        <f t="shared" si="30"/>
        <v>0</v>
      </c>
      <c r="K224" s="194"/>
      <c r="L224" s="39"/>
      <c r="M224" s="195" t="s">
        <v>1</v>
      </c>
      <c r="N224" s="196" t="s">
        <v>42</v>
      </c>
      <c r="O224" s="71"/>
      <c r="P224" s="197">
        <f t="shared" si="31"/>
        <v>0</v>
      </c>
      <c r="Q224" s="197">
        <v>0</v>
      </c>
      <c r="R224" s="197">
        <f t="shared" si="32"/>
        <v>0</v>
      </c>
      <c r="S224" s="197">
        <v>0</v>
      </c>
      <c r="T224" s="198">
        <f t="shared" si="33"/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9" t="s">
        <v>163</v>
      </c>
      <c r="AT224" s="199" t="s">
        <v>159</v>
      </c>
      <c r="AU224" s="199" t="s">
        <v>85</v>
      </c>
      <c r="AY224" s="17" t="s">
        <v>157</v>
      </c>
      <c r="BE224" s="200">
        <f t="shared" si="34"/>
        <v>0</v>
      </c>
      <c r="BF224" s="200">
        <f t="shared" si="35"/>
        <v>0</v>
      </c>
      <c r="BG224" s="200">
        <f t="shared" si="36"/>
        <v>0</v>
      </c>
      <c r="BH224" s="200">
        <f t="shared" si="37"/>
        <v>0</v>
      </c>
      <c r="BI224" s="200">
        <f t="shared" si="38"/>
        <v>0</v>
      </c>
      <c r="BJ224" s="17" t="s">
        <v>85</v>
      </c>
      <c r="BK224" s="200">
        <f t="shared" si="39"/>
        <v>0</v>
      </c>
      <c r="BL224" s="17" t="s">
        <v>163</v>
      </c>
      <c r="BM224" s="199" t="s">
        <v>2692</v>
      </c>
    </row>
    <row r="225" spans="1:65" s="2" customFormat="1" ht="16.5" customHeight="1">
      <c r="A225" s="34"/>
      <c r="B225" s="35"/>
      <c r="C225" s="187" t="s">
        <v>732</v>
      </c>
      <c r="D225" s="187" t="s">
        <v>159</v>
      </c>
      <c r="E225" s="188" t="s">
        <v>2693</v>
      </c>
      <c r="F225" s="189" t="s">
        <v>2694</v>
      </c>
      <c r="G225" s="190" t="s">
        <v>1895</v>
      </c>
      <c r="H225" s="191">
        <v>30</v>
      </c>
      <c r="I225" s="192"/>
      <c r="J225" s="193">
        <f t="shared" si="30"/>
        <v>0</v>
      </c>
      <c r="K225" s="194"/>
      <c r="L225" s="39"/>
      <c r="M225" s="195" t="s">
        <v>1</v>
      </c>
      <c r="N225" s="196" t="s">
        <v>42</v>
      </c>
      <c r="O225" s="71"/>
      <c r="P225" s="197">
        <f t="shared" si="31"/>
        <v>0</v>
      </c>
      <c r="Q225" s="197">
        <v>0</v>
      </c>
      <c r="R225" s="197">
        <f t="shared" si="32"/>
        <v>0</v>
      </c>
      <c r="S225" s="197">
        <v>0</v>
      </c>
      <c r="T225" s="198">
        <f t="shared" si="33"/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163</v>
      </c>
      <c r="AT225" s="199" t="s">
        <v>159</v>
      </c>
      <c r="AU225" s="199" t="s">
        <v>85</v>
      </c>
      <c r="AY225" s="17" t="s">
        <v>157</v>
      </c>
      <c r="BE225" s="200">
        <f t="shared" si="34"/>
        <v>0</v>
      </c>
      <c r="BF225" s="200">
        <f t="shared" si="35"/>
        <v>0</v>
      </c>
      <c r="BG225" s="200">
        <f t="shared" si="36"/>
        <v>0</v>
      </c>
      <c r="BH225" s="200">
        <f t="shared" si="37"/>
        <v>0</v>
      </c>
      <c r="BI225" s="200">
        <f t="shared" si="38"/>
        <v>0</v>
      </c>
      <c r="BJ225" s="17" t="s">
        <v>85</v>
      </c>
      <c r="BK225" s="200">
        <f t="shared" si="39"/>
        <v>0</v>
      </c>
      <c r="BL225" s="17" t="s">
        <v>163</v>
      </c>
      <c r="BM225" s="199" t="s">
        <v>2695</v>
      </c>
    </row>
    <row r="226" spans="1:65" s="2" customFormat="1" ht="16.5" customHeight="1">
      <c r="A226" s="34"/>
      <c r="B226" s="35"/>
      <c r="C226" s="187" t="s">
        <v>738</v>
      </c>
      <c r="D226" s="187" t="s">
        <v>159</v>
      </c>
      <c r="E226" s="188" t="s">
        <v>2696</v>
      </c>
      <c r="F226" s="189" t="s">
        <v>2697</v>
      </c>
      <c r="G226" s="190" t="s">
        <v>1895</v>
      </c>
      <c r="H226" s="191">
        <v>8</v>
      </c>
      <c r="I226" s="192"/>
      <c r="J226" s="193">
        <f t="shared" si="30"/>
        <v>0</v>
      </c>
      <c r="K226" s="194"/>
      <c r="L226" s="39"/>
      <c r="M226" s="195" t="s">
        <v>1</v>
      </c>
      <c r="N226" s="196" t="s">
        <v>42</v>
      </c>
      <c r="O226" s="71"/>
      <c r="P226" s="197">
        <f t="shared" si="31"/>
        <v>0</v>
      </c>
      <c r="Q226" s="197">
        <v>0</v>
      </c>
      <c r="R226" s="197">
        <f t="shared" si="32"/>
        <v>0</v>
      </c>
      <c r="S226" s="197">
        <v>0</v>
      </c>
      <c r="T226" s="198">
        <f t="shared" si="33"/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163</v>
      </c>
      <c r="AT226" s="199" t="s">
        <v>159</v>
      </c>
      <c r="AU226" s="199" t="s">
        <v>85</v>
      </c>
      <c r="AY226" s="17" t="s">
        <v>157</v>
      </c>
      <c r="BE226" s="200">
        <f t="shared" si="34"/>
        <v>0</v>
      </c>
      <c r="BF226" s="200">
        <f t="shared" si="35"/>
        <v>0</v>
      </c>
      <c r="BG226" s="200">
        <f t="shared" si="36"/>
        <v>0</v>
      </c>
      <c r="BH226" s="200">
        <f t="shared" si="37"/>
        <v>0</v>
      </c>
      <c r="BI226" s="200">
        <f t="shared" si="38"/>
        <v>0</v>
      </c>
      <c r="BJ226" s="17" t="s">
        <v>85</v>
      </c>
      <c r="BK226" s="200">
        <f t="shared" si="39"/>
        <v>0</v>
      </c>
      <c r="BL226" s="17" t="s">
        <v>163</v>
      </c>
      <c r="BM226" s="199" t="s">
        <v>2698</v>
      </c>
    </row>
    <row r="227" spans="1:65" s="2" customFormat="1" ht="16.5" customHeight="1">
      <c r="A227" s="34"/>
      <c r="B227" s="35"/>
      <c r="C227" s="187" t="s">
        <v>743</v>
      </c>
      <c r="D227" s="187" t="s">
        <v>159</v>
      </c>
      <c r="E227" s="188" t="s">
        <v>2699</v>
      </c>
      <c r="F227" s="189" t="s">
        <v>2700</v>
      </c>
      <c r="G227" s="190" t="s">
        <v>487</v>
      </c>
      <c r="H227" s="191">
        <v>500</v>
      </c>
      <c r="I227" s="192"/>
      <c r="J227" s="193">
        <f t="shared" si="30"/>
        <v>0</v>
      </c>
      <c r="K227" s="194"/>
      <c r="L227" s="39"/>
      <c r="M227" s="195" t="s">
        <v>1</v>
      </c>
      <c r="N227" s="196" t="s">
        <v>42</v>
      </c>
      <c r="O227" s="71"/>
      <c r="P227" s="197">
        <f t="shared" si="31"/>
        <v>0</v>
      </c>
      <c r="Q227" s="197">
        <v>0</v>
      </c>
      <c r="R227" s="197">
        <f t="shared" si="32"/>
        <v>0</v>
      </c>
      <c r="S227" s="197">
        <v>0</v>
      </c>
      <c r="T227" s="198">
        <f t="shared" si="33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163</v>
      </c>
      <c r="AT227" s="199" t="s">
        <v>159</v>
      </c>
      <c r="AU227" s="199" t="s">
        <v>85</v>
      </c>
      <c r="AY227" s="17" t="s">
        <v>157</v>
      </c>
      <c r="BE227" s="200">
        <f t="shared" si="34"/>
        <v>0</v>
      </c>
      <c r="BF227" s="200">
        <f t="shared" si="35"/>
        <v>0</v>
      </c>
      <c r="BG227" s="200">
        <f t="shared" si="36"/>
        <v>0</v>
      </c>
      <c r="BH227" s="200">
        <f t="shared" si="37"/>
        <v>0</v>
      </c>
      <c r="BI227" s="200">
        <f t="shared" si="38"/>
        <v>0</v>
      </c>
      <c r="BJ227" s="17" t="s">
        <v>85</v>
      </c>
      <c r="BK227" s="200">
        <f t="shared" si="39"/>
        <v>0</v>
      </c>
      <c r="BL227" s="17" t="s">
        <v>163</v>
      </c>
      <c r="BM227" s="199" t="s">
        <v>2701</v>
      </c>
    </row>
    <row r="228" spans="1:65" s="2" customFormat="1" ht="16.5" customHeight="1">
      <c r="A228" s="34"/>
      <c r="B228" s="35"/>
      <c r="C228" s="187" t="s">
        <v>747</v>
      </c>
      <c r="D228" s="187" t="s">
        <v>159</v>
      </c>
      <c r="E228" s="188" t="s">
        <v>2702</v>
      </c>
      <c r="F228" s="189" t="s">
        <v>2703</v>
      </c>
      <c r="G228" s="190" t="s">
        <v>487</v>
      </c>
      <c r="H228" s="191">
        <v>500</v>
      </c>
      <c r="I228" s="192"/>
      <c r="J228" s="193">
        <f t="shared" si="30"/>
        <v>0</v>
      </c>
      <c r="K228" s="194"/>
      <c r="L228" s="39"/>
      <c r="M228" s="195" t="s">
        <v>1</v>
      </c>
      <c r="N228" s="196" t="s">
        <v>42</v>
      </c>
      <c r="O228" s="71"/>
      <c r="P228" s="197">
        <f t="shared" si="31"/>
        <v>0</v>
      </c>
      <c r="Q228" s="197">
        <v>0</v>
      </c>
      <c r="R228" s="197">
        <f t="shared" si="32"/>
        <v>0</v>
      </c>
      <c r="S228" s="197">
        <v>0</v>
      </c>
      <c r="T228" s="198">
        <f t="shared" si="33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9" t="s">
        <v>163</v>
      </c>
      <c r="AT228" s="199" t="s">
        <v>159</v>
      </c>
      <c r="AU228" s="199" t="s">
        <v>85</v>
      </c>
      <c r="AY228" s="17" t="s">
        <v>157</v>
      </c>
      <c r="BE228" s="200">
        <f t="shared" si="34"/>
        <v>0</v>
      </c>
      <c r="BF228" s="200">
        <f t="shared" si="35"/>
        <v>0</v>
      </c>
      <c r="BG228" s="200">
        <f t="shared" si="36"/>
        <v>0</v>
      </c>
      <c r="BH228" s="200">
        <f t="shared" si="37"/>
        <v>0</v>
      </c>
      <c r="BI228" s="200">
        <f t="shared" si="38"/>
        <v>0</v>
      </c>
      <c r="BJ228" s="17" t="s">
        <v>85</v>
      </c>
      <c r="BK228" s="200">
        <f t="shared" si="39"/>
        <v>0</v>
      </c>
      <c r="BL228" s="17" t="s">
        <v>163</v>
      </c>
      <c r="BM228" s="199" t="s">
        <v>2704</v>
      </c>
    </row>
    <row r="229" spans="1:65" s="2" customFormat="1" ht="16.5" customHeight="1">
      <c r="A229" s="34"/>
      <c r="B229" s="35"/>
      <c r="C229" s="187" t="s">
        <v>751</v>
      </c>
      <c r="D229" s="187" t="s">
        <v>159</v>
      </c>
      <c r="E229" s="188" t="s">
        <v>2705</v>
      </c>
      <c r="F229" s="189" t="s">
        <v>2706</v>
      </c>
      <c r="G229" s="190" t="s">
        <v>487</v>
      </c>
      <c r="H229" s="191">
        <v>500</v>
      </c>
      <c r="I229" s="192"/>
      <c r="J229" s="193">
        <f t="shared" ref="J229:J260" si="40">ROUND(I229*H229,2)</f>
        <v>0</v>
      </c>
      <c r="K229" s="194"/>
      <c r="L229" s="39"/>
      <c r="M229" s="195" t="s">
        <v>1</v>
      </c>
      <c r="N229" s="196" t="s">
        <v>42</v>
      </c>
      <c r="O229" s="71"/>
      <c r="P229" s="197">
        <f t="shared" ref="P229:P260" si="41">O229*H229</f>
        <v>0</v>
      </c>
      <c r="Q229" s="197">
        <v>0</v>
      </c>
      <c r="R229" s="197">
        <f t="shared" ref="R229:R260" si="42">Q229*H229</f>
        <v>0</v>
      </c>
      <c r="S229" s="197">
        <v>0</v>
      </c>
      <c r="T229" s="198">
        <f t="shared" ref="T229:T260" si="43"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163</v>
      </c>
      <c r="AT229" s="199" t="s">
        <v>159</v>
      </c>
      <c r="AU229" s="199" t="s">
        <v>85</v>
      </c>
      <c r="AY229" s="17" t="s">
        <v>157</v>
      </c>
      <c r="BE229" s="200">
        <f t="shared" ref="BE229:BE260" si="44">IF(N229="základní",J229,0)</f>
        <v>0</v>
      </c>
      <c r="BF229" s="200">
        <f t="shared" ref="BF229:BF260" si="45">IF(N229="snížená",J229,0)</f>
        <v>0</v>
      </c>
      <c r="BG229" s="200">
        <f t="shared" ref="BG229:BG260" si="46">IF(N229="zákl. přenesená",J229,0)</f>
        <v>0</v>
      </c>
      <c r="BH229" s="200">
        <f t="shared" ref="BH229:BH260" si="47">IF(N229="sníž. přenesená",J229,0)</f>
        <v>0</v>
      </c>
      <c r="BI229" s="200">
        <f t="shared" ref="BI229:BI260" si="48">IF(N229="nulová",J229,0)</f>
        <v>0</v>
      </c>
      <c r="BJ229" s="17" t="s">
        <v>85</v>
      </c>
      <c r="BK229" s="200">
        <f t="shared" ref="BK229:BK260" si="49">ROUND(I229*H229,2)</f>
        <v>0</v>
      </c>
      <c r="BL229" s="17" t="s">
        <v>163</v>
      </c>
      <c r="BM229" s="199" t="s">
        <v>2707</v>
      </c>
    </row>
    <row r="230" spans="1:65" s="2" customFormat="1" ht="16.5" customHeight="1">
      <c r="A230" s="34"/>
      <c r="B230" s="35"/>
      <c r="C230" s="187" t="s">
        <v>755</v>
      </c>
      <c r="D230" s="187" t="s">
        <v>159</v>
      </c>
      <c r="E230" s="188" t="s">
        <v>2708</v>
      </c>
      <c r="F230" s="189" t="s">
        <v>2368</v>
      </c>
      <c r="G230" s="190" t="s">
        <v>487</v>
      </c>
      <c r="H230" s="191">
        <v>130</v>
      </c>
      <c r="I230" s="192"/>
      <c r="J230" s="193">
        <f t="shared" si="40"/>
        <v>0</v>
      </c>
      <c r="K230" s="194"/>
      <c r="L230" s="39"/>
      <c r="M230" s="195" t="s">
        <v>1</v>
      </c>
      <c r="N230" s="196" t="s">
        <v>42</v>
      </c>
      <c r="O230" s="71"/>
      <c r="P230" s="197">
        <f t="shared" si="41"/>
        <v>0</v>
      </c>
      <c r="Q230" s="197">
        <v>0</v>
      </c>
      <c r="R230" s="197">
        <f t="shared" si="42"/>
        <v>0</v>
      </c>
      <c r="S230" s="197">
        <v>0</v>
      </c>
      <c r="T230" s="198">
        <f t="shared" si="43"/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163</v>
      </c>
      <c r="AT230" s="199" t="s">
        <v>159</v>
      </c>
      <c r="AU230" s="199" t="s">
        <v>85</v>
      </c>
      <c r="AY230" s="17" t="s">
        <v>157</v>
      </c>
      <c r="BE230" s="200">
        <f t="shared" si="44"/>
        <v>0</v>
      </c>
      <c r="BF230" s="200">
        <f t="shared" si="45"/>
        <v>0</v>
      </c>
      <c r="BG230" s="200">
        <f t="shared" si="46"/>
        <v>0</v>
      </c>
      <c r="BH230" s="200">
        <f t="shared" si="47"/>
        <v>0</v>
      </c>
      <c r="BI230" s="200">
        <f t="shared" si="48"/>
        <v>0</v>
      </c>
      <c r="BJ230" s="17" t="s">
        <v>85</v>
      </c>
      <c r="BK230" s="200">
        <f t="shared" si="49"/>
        <v>0</v>
      </c>
      <c r="BL230" s="17" t="s">
        <v>163</v>
      </c>
      <c r="BM230" s="199" t="s">
        <v>2709</v>
      </c>
    </row>
    <row r="231" spans="1:65" s="2" customFormat="1" ht="16.5" customHeight="1">
      <c r="A231" s="34"/>
      <c r="B231" s="35"/>
      <c r="C231" s="187" t="s">
        <v>759</v>
      </c>
      <c r="D231" s="187" t="s">
        <v>159</v>
      </c>
      <c r="E231" s="188" t="s">
        <v>2710</v>
      </c>
      <c r="F231" s="189" t="s">
        <v>2711</v>
      </c>
      <c r="G231" s="190" t="s">
        <v>487</v>
      </c>
      <c r="H231" s="191">
        <v>50</v>
      </c>
      <c r="I231" s="192"/>
      <c r="J231" s="193">
        <f t="shared" si="40"/>
        <v>0</v>
      </c>
      <c r="K231" s="194"/>
      <c r="L231" s="39"/>
      <c r="M231" s="195" t="s">
        <v>1</v>
      </c>
      <c r="N231" s="196" t="s">
        <v>42</v>
      </c>
      <c r="O231" s="71"/>
      <c r="P231" s="197">
        <f t="shared" si="41"/>
        <v>0</v>
      </c>
      <c r="Q231" s="197">
        <v>0</v>
      </c>
      <c r="R231" s="197">
        <f t="shared" si="42"/>
        <v>0</v>
      </c>
      <c r="S231" s="197">
        <v>0</v>
      </c>
      <c r="T231" s="198">
        <f t="shared" si="43"/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163</v>
      </c>
      <c r="AT231" s="199" t="s">
        <v>159</v>
      </c>
      <c r="AU231" s="199" t="s">
        <v>85</v>
      </c>
      <c r="AY231" s="17" t="s">
        <v>157</v>
      </c>
      <c r="BE231" s="200">
        <f t="shared" si="44"/>
        <v>0</v>
      </c>
      <c r="BF231" s="200">
        <f t="shared" si="45"/>
        <v>0</v>
      </c>
      <c r="BG231" s="200">
        <f t="shared" si="46"/>
        <v>0</v>
      </c>
      <c r="BH231" s="200">
        <f t="shared" si="47"/>
        <v>0</v>
      </c>
      <c r="BI231" s="200">
        <f t="shared" si="48"/>
        <v>0</v>
      </c>
      <c r="BJ231" s="17" t="s">
        <v>85</v>
      </c>
      <c r="BK231" s="200">
        <f t="shared" si="49"/>
        <v>0</v>
      </c>
      <c r="BL231" s="17" t="s">
        <v>163</v>
      </c>
      <c r="BM231" s="199" t="s">
        <v>2712</v>
      </c>
    </row>
    <row r="232" spans="1:65" s="2" customFormat="1" ht="16.5" customHeight="1">
      <c r="A232" s="34"/>
      <c r="B232" s="35"/>
      <c r="C232" s="187" t="s">
        <v>763</v>
      </c>
      <c r="D232" s="187" t="s">
        <v>159</v>
      </c>
      <c r="E232" s="188" t="s">
        <v>2713</v>
      </c>
      <c r="F232" s="189" t="s">
        <v>2714</v>
      </c>
      <c r="G232" s="190" t="s">
        <v>487</v>
      </c>
      <c r="H232" s="191">
        <v>15</v>
      </c>
      <c r="I232" s="192"/>
      <c r="J232" s="193">
        <f t="shared" si="40"/>
        <v>0</v>
      </c>
      <c r="K232" s="194"/>
      <c r="L232" s="39"/>
      <c r="M232" s="195" t="s">
        <v>1</v>
      </c>
      <c r="N232" s="196" t="s">
        <v>42</v>
      </c>
      <c r="O232" s="71"/>
      <c r="P232" s="197">
        <f t="shared" si="41"/>
        <v>0</v>
      </c>
      <c r="Q232" s="197">
        <v>0</v>
      </c>
      <c r="R232" s="197">
        <f t="shared" si="42"/>
        <v>0</v>
      </c>
      <c r="S232" s="197">
        <v>0</v>
      </c>
      <c r="T232" s="198">
        <f t="shared" si="43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9" t="s">
        <v>163</v>
      </c>
      <c r="AT232" s="199" t="s">
        <v>159</v>
      </c>
      <c r="AU232" s="199" t="s">
        <v>85</v>
      </c>
      <c r="AY232" s="17" t="s">
        <v>157</v>
      </c>
      <c r="BE232" s="200">
        <f t="shared" si="44"/>
        <v>0</v>
      </c>
      <c r="BF232" s="200">
        <f t="shared" si="45"/>
        <v>0</v>
      </c>
      <c r="BG232" s="200">
        <f t="shared" si="46"/>
        <v>0</v>
      </c>
      <c r="BH232" s="200">
        <f t="shared" si="47"/>
        <v>0</v>
      </c>
      <c r="BI232" s="200">
        <f t="shared" si="48"/>
        <v>0</v>
      </c>
      <c r="BJ232" s="17" t="s">
        <v>85</v>
      </c>
      <c r="BK232" s="200">
        <f t="shared" si="49"/>
        <v>0</v>
      </c>
      <c r="BL232" s="17" t="s">
        <v>163</v>
      </c>
      <c r="BM232" s="199" t="s">
        <v>2715</v>
      </c>
    </row>
    <row r="233" spans="1:65" s="2" customFormat="1" ht="16.5" customHeight="1">
      <c r="A233" s="34"/>
      <c r="B233" s="35"/>
      <c r="C233" s="187" t="s">
        <v>767</v>
      </c>
      <c r="D233" s="187" t="s">
        <v>159</v>
      </c>
      <c r="E233" s="188" t="s">
        <v>2716</v>
      </c>
      <c r="F233" s="189" t="s">
        <v>2717</v>
      </c>
      <c r="G233" s="190" t="s">
        <v>487</v>
      </c>
      <c r="H233" s="191">
        <v>650</v>
      </c>
      <c r="I233" s="192"/>
      <c r="J233" s="193">
        <f t="shared" si="40"/>
        <v>0</v>
      </c>
      <c r="K233" s="194"/>
      <c r="L233" s="39"/>
      <c r="M233" s="195" t="s">
        <v>1</v>
      </c>
      <c r="N233" s="196" t="s">
        <v>42</v>
      </c>
      <c r="O233" s="71"/>
      <c r="P233" s="197">
        <f t="shared" si="41"/>
        <v>0</v>
      </c>
      <c r="Q233" s="197">
        <v>0</v>
      </c>
      <c r="R233" s="197">
        <f t="shared" si="42"/>
        <v>0</v>
      </c>
      <c r="S233" s="197">
        <v>0</v>
      </c>
      <c r="T233" s="198">
        <f t="shared" si="43"/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9" t="s">
        <v>163</v>
      </c>
      <c r="AT233" s="199" t="s">
        <v>159</v>
      </c>
      <c r="AU233" s="199" t="s">
        <v>85</v>
      </c>
      <c r="AY233" s="17" t="s">
        <v>157</v>
      </c>
      <c r="BE233" s="200">
        <f t="shared" si="44"/>
        <v>0</v>
      </c>
      <c r="BF233" s="200">
        <f t="shared" si="45"/>
        <v>0</v>
      </c>
      <c r="BG233" s="200">
        <f t="shared" si="46"/>
        <v>0</v>
      </c>
      <c r="BH233" s="200">
        <f t="shared" si="47"/>
        <v>0</v>
      </c>
      <c r="BI233" s="200">
        <f t="shared" si="48"/>
        <v>0</v>
      </c>
      <c r="BJ233" s="17" t="s">
        <v>85</v>
      </c>
      <c r="BK233" s="200">
        <f t="shared" si="49"/>
        <v>0</v>
      </c>
      <c r="BL233" s="17" t="s">
        <v>163</v>
      </c>
      <c r="BM233" s="199" t="s">
        <v>2718</v>
      </c>
    </row>
    <row r="234" spans="1:65" s="2" customFormat="1" ht="16.5" customHeight="1">
      <c r="A234" s="34"/>
      <c r="B234" s="35"/>
      <c r="C234" s="187" t="s">
        <v>771</v>
      </c>
      <c r="D234" s="187" t="s">
        <v>159</v>
      </c>
      <c r="E234" s="188" t="s">
        <v>2719</v>
      </c>
      <c r="F234" s="189" t="s">
        <v>2720</v>
      </c>
      <c r="G234" s="190" t="s">
        <v>487</v>
      </c>
      <c r="H234" s="191">
        <v>220</v>
      </c>
      <c r="I234" s="192"/>
      <c r="J234" s="193">
        <f t="shared" si="40"/>
        <v>0</v>
      </c>
      <c r="K234" s="194"/>
      <c r="L234" s="39"/>
      <c r="M234" s="195" t="s">
        <v>1</v>
      </c>
      <c r="N234" s="196" t="s">
        <v>42</v>
      </c>
      <c r="O234" s="71"/>
      <c r="P234" s="197">
        <f t="shared" si="41"/>
        <v>0</v>
      </c>
      <c r="Q234" s="197">
        <v>0</v>
      </c>
      <c r="R234" s="197">
        <f t="shared" si="42"/>
        <v>0</v>
      </c>
      <c r="S234" s="197">
        <v>0</v>
      </c>
      <c r="T234" s="198">
        <f t="shared" si="43"/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163</v>
      </c>
      <c r="AT234" s="199" t="s">
        <v>159</v>
      </c>
      <c r="AU234" s="199" t="s">
        <v>85</v>
      </c>
      <c r="AY234" s="17" t="s">
        <v>157</v>
      </c>
      <c r="BE234" s="200">
        <f t="shared" si="44"/>
        <v>0</v>
      </c>
      <c r="BF234" s="200">
        <f t="shared" si="45"/>
        <v>0</v>
      </c>
      <c r="BG234" s="200">
        <f t="shared" si="46"/>
        <v>0</v>
      </c>
      <c r="BH234" s="200">
        <f t="shared" si="47"/>
        <v>0</v>
      </c>
      <c r="BI234" s="200">
        <f t="shared" si="48"/>
        <v>0</v>
      </c>
      <c r="BJ234" s="17" t="s">
        <v>85</v>
      </c>
      <c r="BK234" s="200">
        <f t="shared" si="49"/>
        <v>0</v>
      </c>
      <c r="BL234" s="17" t="s">
        <v>163</v>
      </c>
      <c r="BM234" s="199" t="s">
        <v>2721</v>
      </c>
    </row>
    <row r="235" spans="1:65" s="2" customFormat="1" ht="16.5" customHeight="1">
      <c r="A235" s="34"/>
      <c r="B235" s="35"/>
      <c r="C235" s="187" t="s">
        <v>775</v>
      </c>
      <c r="D235" s="187" t="s">
        <v>159</v>
      </c>
      <c r="E235" s="188" t="s">
        <v>2722</v>
      </c>
      <c r="F235" s="189" t="s">
        <v>2723</v>
      </c>
      <c r="G235" s="190" t="s">
        <v>487</v>
      </c>
      <c r="H235" s="191">
        <v>70</v>
      </c>
      <c r="I235" s="192"/>
      <c r="J235" s="193">
        <f t="shared" si="40"/>
        <v>0</v>
      </c>
      <c r="K235" s="194"/>
      <c r="L235" s="39"/>
      <c r="M235" s="195" t="s">
        <v>1</v>
      </c>
      <c r="N235" s="196" t="s">
        <v>42</v>
      </c>
      <c r="O235" s="71"/>
      <c r="P235" s="197">
        <f t="shared" si="41"/>
        <v>0</v>
      </c>
      <c r="Q235" s="197">
        <v>0</v>
      </c>
      <c r="R235" s="197">
        <f t="shared" si="42"/>
        <v>0</v>
      </c>
      <c r="S235" s="197">
        <v>0</v>
      </c>
      <c r="T235" s="198">
        <f t="shared" si="43"/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9" t="s">
        <v>163</v>
      </c>
      <c r="AT235" s="199" t="s">
        <v>159</v>
      </c>
      <c r="AU235" s="199" t="s">
        <v>85</v>
      </c>
      <c r="AY235" s="17" t="s">
        <v>157</v>
      </c>
      <c r="BE235" s="200">
        <f t="shared" si="44"/>
        <v>0</v>
      </c>
      <c r="BF235" s="200">
        <f t="shared" si="45"/>
        <v>0</v>
      </c>
      <c r="BG235" s="200">
        <f t="shared" si="46"/>
        <v>0</v>
      </c>
      <c r="BH235" s="200">
        <f t="shared" si="47"/>
        <v>0</v>
      </c>
      <c r="BI235" s="200">
        <f t="shared" si="48"/>
        <v>0</v>
      </c>
      <c r="BJ235" s="17" t="s">
        <v>85</v>
      </c>
      <c r="BK235" s="200">
        <f t="shared" si="49"/>
        <v>0</v>
      </c>
      <c r="BL235" s="17" t="s">
        <v>163</v>
      </c>
      <c r="BM235" s="199" t="s">
        <v>2724</v>
      </c>
    </row>
    <row r="236" spans="1:65" s="2" customFormat="1" ht="16.5" customHeight="1">
      <c r="A236" s="34"/>
      <c r="B236" s="35"/>
      <c r="C236" s="187" t="s">
        <v>779</v>
      </c>
      <c r="D236" s="187" t="s">
        <v>159</v>
      </c>
      <c r="E236" s="188" t="s">
        <v>2725</v>
      </c>
      <c r="F236" s="189" t="s">
        <v>2726</v>
      </c>
      <c r="G236" s="190" t="s">
        <v>487</v>
      </c>
      <c r="H236" s="191">
        <v>20</v>
      </c>
      <c r="I236" s="192"/>
      <c r="J236" s="193">
        <f t="shared" si="40"/>
        <v>0</v>
      </c>
      <c r="K236" s="194"/>
      <c r="L236" s="39"/>
      <c r="M236" s="195" t="s">
        <v>1</v>
      </c>
      <c r="N236" s="196" t="s">
        <v>42</v>
      </c>
      <c r="O236" s="71"/>
      <c r="P236" s="197">
        <f t="shared" si="41"/>
        <v>0</v>
      </c>
      <c r="Q236" s="197">
        <v>0</v>
      </c>
      <c r="R236" s="197">
        <f t="shared" si="42"/>
        <v>0</v>
      </c>
      <c r="S236" s="197">
        <v>0</v>
      </c>
      <c r="T236" s="198">
        <f t="shared" si="43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163</v>
      </c>
      <c r="AT236" s="199" t="s">
        <v>159</v>
      </c>
      <c r="AU236" s="199" t="s">
        <v>85</v>
      </c>
      <c r="AY236" s="17" t="s">
        <v>157</v>
      </c>
      <c r="BE236" s="200">
        <f t="shared" si="44"/>
        <v>0</v>
      </c>
      <c r="BF236" s="200">
        <f t="shared" si="45"/>
        <v>0</v>
      </c>
      <c r="BG236" s="200">
        <f t="shared" si="46"/>
        <v>0</v>
      </c>
      <c r="BH236" s="200">
        <f t="shared" si="47"/>
        <v>0</v>
      </c>
      <c r="BI236" s="200">
        <f t="shared" si="48"/>
        <v>0</v>
      </c>
      <c r="BJ236" s="17" t="s">
        <v>85</v>
      </c>
      <c r="BK236" s="200">
        <f t="shared" si="49"/>
        <v>0</v>
      </c>
      <c r="BL236" s="17" t="s">
        <v>163</v>
      </c>
      <c r="BM236" s="199" t="s">
        <v>2727</v>
      </c>
    </row>
    <row r="237" spans="1:65" s="2" customFormat="1" ht="16.5" customHeight="1">
      <c r="A237" s="34"/>
      <c r="B237" s="35"/>
      <c r="C237" s="187" t="s">
        <v>783</v>
      </c>
      <c r="D237" s="187" t="s">
        <v>159</v>
      </c>
      <c r="E237" s="188" t="s">
        <v>2728</v>
      </c>
      <c r="F237" s="189" t="s">
        <v>2729</v>
      </c>
      <c r="G237" s="190" t="s">
        <v>487</v>
      </c>
      <c r="H237" s="191">
        <v>680</v>
      </c>
      <c r="I237" s="192"/>
      <c r="J237" s="193">
        <f t="shared" si="40"/>
        <v>0</v>
      </c>
      <c r="K237" s="194"/>
      <c r="L237" s="39"/>
      <c r="M237" s="195" t="s">
        <v>1</v>
      </c>
      <c r="N237" s="196" t="s">
        <v>42</v>
      </c>
      <c r="O237" s="71"/>
      <c r="P237" s="197">
        <f t="shared" si="41"/>
        <v>0</v>
      </c>
      <c r="Q237" s="197">
        <v>0</v>
      </c>
      <c r="R237" s="197">
        <f t="shared" si="42"/>
        <v>0</v>
      </c>
      <c r="S237" s="197">
        <v>0</v>
      </c>
      <c r="T237" s="198">
        <f t="shared" si="43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163</v>
      </c>
      <c r="AT237" s="199" t="s">
        <v>159</v>
      </c>
      <c r="AU237" s="199" t="s">
        <v>85</v>
      </c>
      <c r="AY237" s="17" t="s">
        <v>157</v>
      </c>
      <c r="BE237" s="200">
        <f t="shared" si="44"/>
        <v>0</v>
      </c>
      <c r="BF237" s="200">
        <f t="shared" si="45"/>
        <v>0</v>
      </c>
      <c r="BG237" s="200">
        <f t="shared" si="46"/>
        <v>0</v>
      </c>
      <c r="BH237" s="200">
        <f t="shared" si="47"/>
        <v>0</v>
      </c>
      <c r="BI237" s="200">
        <f t="shared" si="48"/>
        <v>0</v>
      </c>
      <c r="BJ237" s="17" t="s">
        <v>85</v>
      </c>
      <c r="BK237" s="200">
        <f t="shared" si="49"/>
        <v>0</v>
      </c>
      <c r="BL237" s="17" t="s">
        <v>163</v>
      </c>
      <c r="BM237" s="199" t="s">
        <v>2730</v>
      </c>
    </row>
    <row r="238" spans="1:65" s="2" customFormat="1" ht="16.5" customHeight="1">
      <c r="A238" s="34"/>
      <c r="B238" s="35"/>
      <c r="C238" s="187" t="s">
        <v>787</v>
      </c>
      <c r="D238" s="187" t="s">
        <v>159</v>
      </c>
      <c r="E238" s="188" t="s">
        <v>2731</v>
      </c>
      <c r="F238" s="189" t="s">
        <v>2732</v>
      </c>
      <c r="G238" s="190" t="s">
        <v>487</v>
      </c>
      <c r="H238" s="191">
        <v>470</v>
      </c>
      <c r="I238" s="192"/>
      <c r="J238" s="193">
        <f t="shared" si="40"/>
        <v>0</v>
      </c>
      <c r="K238" s="194"/>
      <c r="L238" s="39"/>
      <c r="M238" s="195" t="s">
        <v>1</v>
      </c>
      <c r="N238" s="196" t="s">
        <v>42</v>
      </c>
      <c r="O238" s="71"/>
      <c r="P238" s="197">
        <f t="shared" si="41"/>
        <v>0</v>
      </c>
      <c r="Q238" s="197">
        <v>0</v>
      </c>
      <c r="R238" s="197">
        <f t="shared" si="42"/>
        <v>0</v>
      </c>
      <c r="S238" s="197">
        <v>0</v>
      </c>
      <c r="T238" s="198">
        <f t="shared" si="43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9" t="s">
        <v>163</v>
      </c>
      <c r="AT238" s="199" t="s">
        <v>159</v>
      </c>
      <c r="AU238" s="199" t="s">
        <v>85</v>
      </c>
      <c r="AY238" s="17" t="s">
        <v>157</v>
      </c>
      <c r="BE238" s="200">
        <f t="shared" si="44"/>
        <v>0</v>
      </c>
      <c r="BF238" s="200">
        <f t="shared" si="45"/>
        <v>0</v>
      </c>
      <c r="BG238" s="200">
        <f t="shared" si="46"/>
        <v>0</v>
      </c>
      <c r="BH238" s="200">
        <f t="shared" si="47"/>
        <v>0</v>
      </c>
      <c r="BI238" s="200">
        <f t="shared" si="48"/>
        <v>0</v>
      </c>
      <c r="BJ238" s="17" t="s">
        <v>85</v>
      </c>
      <c r="BK238" s="200">
        <f t="shared" si="49"/>
        <v>0</v>
      </c>
      <c r="BL238" s="17" t="s">
        <v>163</v>
      </c>
      <c r="BM238" s="199" t="s">
        <v>2733</v>
      </c>
    </row>
    <row r="239" spans="1:65" s="2" customFormat="1" ht="16.5" customHeight="1">
      <c r="A239" s="34"/>
      <c r="B239" s="35"/>
      <c r="C239" s="187" t="s">
        <v>791</v>
      </c>
      <c r="D239" s="187" t="s">
        <v>159</v>
      </c>
      <c r="E239" s="188" t="s">
        <v>2734</v>
      </c>
      <c r="F239" s="189" t="s">
        <v>2735</v>
      </c>
      <c r="G239" s="190" t="s">
        <v>487</v>
      </c>
      <c r="H239" s="191">
        <v>100</v>
      </c>
      <c r="I239" s="192"/>
      <c r="J239" s="193">
        <f t="shared" si="40"/>
        <v>0</v>
      </c>
      <c r="K239" s="194"/>
      <c r="L239" s="39"/>
      <c r="M239" s="195" t="s">
        <v>1</v>
      </c>
      <c r="N239" s="196" t="s">
        <v>42</v>
      </c>
      <c r="O239" s="71"/>
      <c r="P239" s="197">
        <f t="shared" si="41"/>
        <v>0</v>
      </c>
      <c r="Q239" s="197">
        <v>0</v>
      </c>
      <c r="R239" s="197">
        <f t="shared" si="42"/>
        <v>0</v>
      </c>
      <c r="S239" s="197">
        <v>0</v>
      </c>
      <c r="T239" s="198">
        <f t="shared" si="43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163</v>
      </c>
      <c r="AT239" s="199" t="s">
        <v>159</v>
      </c>
      <c r="AU239" s="199" t="s">
        <v>85</v>
      </c>
      <c r="AY239" s="17" t="s">
        <v>157</v>
      </c>
      <c r="BE239" s="200">
        <f t="shared" si="44"/>
        <v>0</v>
      </c>
      <c r="BF239" s="200">
        <f t="shared" si="45"/>
        <v>0</v>
      </c>
      <c r="BG239" s="200">
        <f t="shared" si="46"/>
        <v>0</v>
      </c>
      <c r="BH239" s="200">
        <f t="shared" si="47"/>
        <v>0</v>
      </c>
      <c r="BI239" s="200">
        <f t="shared" si="48"/>
        <v>0</v>
      </c>
      <c r="BJ239" s="17" t="s">
        <v>85</v>
      </c>
      <c r="BK239" s="200">
        <f t="shared" si="49"/>
        <v>0</v>
      </c>
      <c r="BL239" s="17" t="s">
        <v>163</v>
      </c>
      <c r="BM239" s="199" t="s">
        <v>2736</v>
      </c>
    </row>
    <row r="240" spans="1:65" s="2" customFormat="1" ht="16.5" customHeight="1">
      <c r="A240" s="34"/>
      <c r="B240" s="35"/>
      <c r="C240" s="187" t="s">
        <v>795</v>
      </c>
      <c r="D240" s="187" t="s">
        <v>159</v>
      </c>
      <c r="E240" s="188" t="s">
        <v>2737</v>
      </c>
      <c r="F240" s="189" t="s">
        <v>2738</v>
      </c>
      <c r="G240" s="190" t="s">
        <v>487</v>
      </c>
      <c r="H240" s="191">
        <v>30</v>
      </c>
      <c r="I240" s="192"/>
      <c r="J240" s="193">
        <f t="shared" si="40"/>
        <v>0</v>
      </c>
      <c r="K240" s="194"/>
      <c r="L240" s="39"/>
      <c r="M240" s="195" t="s">
        <v>1</v>
      </c>
      <c r="N240" s="196" t="s">
        <v>42</v>
      </c>
      <c r="O240" s="71"/>
      <c r="P240" s="197">
        <f t="shared" si="41"/>
        <v>0</v>
      </c>
      <c r="Q240" s="197">
        <v>0</v>
      </c>
      <c r="R240" s="197">
        <f t="shared" si="42"/>
        <v>0</v>
      </c>
      <c r="S240" s="197">
        <v>0</v>
      </c>
      <c r="T240" s="198">
        <f t="shared" si="43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163</v>
      </c>
      <c r="AT240" s="199" t="s">
        <v>159</v>
      </c>
      <c r="AU240" s="199" t="s">
        <v>85</v>
      </c>
      <c r="AY240" s="17" t="s">
        <v>157</v>
      </c>
      <c r="BE240" s="200">
        <f t="shared" si="44"/>
        <v>0</v>
      </c>
      <c r="BF240" s="200">
        <f t="shared" si="45"/>
        <v>0</v>
      </c>
      <c r="BG240" s="200">
        <f t="shared" si="46"/>
        <v>0</v>
      </c>
      <c r="BH240" s="200">
        <f t="shared" si="47"/>
        <v>0</v>
      </c>
      <c r="BI240" s="200">
        <f t="shared" si="48"/>
        <v>0</v>
      </c>
      <c r="BJ240" s="17" t="s">
        <v>85</v>
      </c>
      <c r="BK240" s="200">
        <f t="shared" si="49"/>
        <v>0</v>
      </c>
      <c r="BL240" s="17" t="s">
        <v>163</v>
      </c>
      <c r="BM240" s="199" t="s">
        <v>2739</v>
      </c>
    </row>
    <row r="241" spans="1:65" s="2" customFormat="1" ht="16.5" customHeight="1">
      <c r="A241" s="34"/>
      <c r="B241" s="35"/>
      <c r="C241" s="187" t="s">
        <v>799</v>
      </c>
      <c r="D241" s="187" t="s">
        <v>159</v>
      </c>
      <c r="E241" s="188" t="s">
        <v>2740</v>
      </c>
      <c r="F241" s="189" t="s">
        <v>2741</v>
      </c>
      <c r="G241" s="190" t="s">
        <v>487</v>
      </c>
      <c r="H241" s="191">
        <v>180</v>
      </c>
      <c r="I241" s="192"/>
      <c r="J241" s="193">
        <f t="shared" si="40"/>
        <v>0</v>
      </c>
      <c r="K241" s="194"/>
      <c r="L241" s="39"/>
      <c r="M241" s="195" t="s">
        <v>1</v>
      </c>
      <c r="N241" s="196" t="s">
        <v>42</v>
      </c>
      <c r="O241" s="71"/>
      <c r="P241" s="197">
        <f t="shared" si="41"/>
        <v>0</v>
      </c>
      <c r="Q241" s="197">
        <v>0</v>
      </c>
      <c r="R241" s="197">
        <f t="shared" si="42"/>
        <v>0</v>
      </c>
      <c r="S241" s="197">
        <v>0</v>
      </c>
      <c r="T241" s="198">
        <f t="shared" si="43"/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9" t="s">
        <v>163</v>
      </c>
      <c r="AT241" s="199" t="s">
        <v>159</v>
      </c>
      <c r="AU241" s="199" t="s">
        <v>85</v>
      </c>
      <c r="AY241" s="17" t="s">
        <v>157</v>
      </c>
      <c r="BE241" s="200">
        <f t="shared" si="44"/>
        <v>0</v>
      </c>
      <c r="BF241" s="200">
        <f t="shared" si="45"/>
        <v>0</v>
      </c>
      <c r="BG241" s="200">
        <f t="shared" si="46"/>
        <v>0</v>
      </c>
      <c r="BH241" s="200">
        <f t="shared" si="47"/>
        <v>0</v>
      </c>
      <c r="BI241" s="200">
        <f t="shared" si="48"/>
        <v>0</v>
      </c>
      <c r="BJ241" s="17" t="s">
        <v>85</v>
      </c>
      <c r="BK241" s="200">
        <f t="shared" si="49"/>
        <v>0</v>
      </c>
      <c r="BL241" s="17" t="s">
        <v>163</v>
      </c>
      <c r="BM241" s="199" t="s">
        <v>2742</v>
      </c>
    </row>
    <row r="242" spans="1:65" s="2" customFormat="1" ht="16.5" customHeight="1">
      <c r="A242" s="34"/>
      <c r="B242" s="35"/>
      <c r="C242" s="187" t="s">
        <v>803</v>
      </c>
      <c r="D242" s="187" t="s">
        <v>159</v>
      </c>
      <c r="E242" s="188" t="s">
        <v>2743</v>
      </c>
      <c r="F242" s="189" t="s">
        <v>2744</v>
      </c>
      <c r="G242" s="190" t="s">
        <v>1895</v>
      </c>
      <c r="H242" s="191">
        <v>7</v>
      </c>
      <c r="I242" s="192"/>
      <c r="J242" s="193">
        <f t="shared" si="40"/>
        <v>0</v>
      </c>
      <c r="K242" s="194"/>
      <c r="L242" s="39"/>
      <c r="M242" s="195" t="s">
        <v>1</v>
      </c>
      <c r="N242" s="196" t="s">
        <v>42</v>
      </c>
      <c r="O242" s="71"/>
      <c r="P242" s="197">
        <f t="shared" si="41"/>
        <v>0</v>
      </c>
      <c r="Q242" s="197">
        <v>0</v>
      </c>
      <c r="R242" s="197">
        <f t="shared" si="42"/>
        <v>0</v>
      </c>
      <c r="S242" s="197">
        <v>0</v>
      </c>
      <c r="T242" s="198">
        <f t="shared" si="43"/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163</v>
      </c>
      <c r="AT242" s="199" t="s">
        <v>159</v>
      </c>
      <c r="AU242" s="199" t="s">
        <v>85</v>
      </c>
      <c r="AY242" s="17" t="s">
        <v>157</v>
      </c>
      <c r="BE242" s="200">
        <f t="shared" si="44"/>
        <v>0</v>
      </c>
      <c r="BF242" s="200">
        <f t="shared" si="45"/>
        <v>0</v>
      </c>
      <c r="BG242" s="200">
        <f t="shared" si="46"/>
        <v>0</v>
      </c>
      <c r="BH242" s="200">
        <f t="shared" si="47"/>
        <v>0</v>
      </c>
      <c r="BI242" s="200">
        <f t="shared" si="48"/>
        <v>0</v>
      </c>
      <c r="BJ242" s="17" t="s">
        <v>85</v>
      </c>
      <c r="BK242" s="200">
        <f t="shared" si="49"/>
        <v>0</v>
      </c>
      <c r="BL242" s="17" t="s">
        <v>163</v>
      </c>
      <c r="BM242" s="199" t="s">
        <v>2745</v>
      </c>
    </row>
    <row r="243" spans="1:65" s="2" customFormat="1" ht="16.5" customHeight="1">
      <c r="A243" s="34"/>
      <c r="B243" s="35"/>
      <c r="C243" s="187" t="s">
        <v>809</v>
      </c>
      <c r="D243" s="187" t="s">
        <v>159</v>
      </c>
      <c r="E243" s="188" t="s">
        <v>2746</v>
      </c>
      <c r="F243" s="189" t="s">
        <v>2747</v>
      </c>
      <c r="G243" s="190" t="s">
        <v>1895</v>
      </c>
      <c r="H243" s="191">
        <v>7</v>
      </c>
      <c r="I243" s="192"/>
      <c r="J243" s="193">
        <f t="shared" si="40"/>
        <v>0</v>
      </c>
      <c r="K243" s="194"/>
      <c r="L243" s="39"/>
      <c r="M243" s="195" t="s">
        <v>1</v>
      </c>
      <c r="N243" s="196" t="s">
        <v>42</v>
      </c>
      <c r="O243" s="71"/>
      <c r="P243" s="197">
        <f t="shared" si="41"/>
        <v>0</v>
      </c>
      <c r="Q243" s="197">
        <v>0</v>
      </c>
      <c r="R243" s="197">
        <f t="shared" si="42"/>
        <v>0</v>
      </c>
      <c r="S243" s="197">
        <v>0</v>
      </c>
      <c r="T243" s="198">
        <f t="shared" si="43"/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163</v>
      </c>
      <c r="AT243" s="199" t="s">
        <v>159</v>
      </c>
      <c r="AU243" s="199" t="s">
        <v>85</v>
      </c>
      <c r="AY243" s="17" t="s">
        <v>157</v>
      </c>
      <c r="BE243" s="200">
        <f t="shared" si="44"/>
        <v>0</v>
      </c>
      <c r="BF243" s="200">
        <f t="shared" si="45"/>
        <v>0</v>
      </c>
      <c r="BG243" s="200">
        <f t="shared" si="46"/>
        <v>0</v>
      </c>
      <c r="BH243" s="200">
        <f t="shared" si="47"/>
        <v>0</v>
      </c>
      <c r="BI243" s="200">
        <f t="shared" si="48"/>
        <v>0</v>
      </c>
      <c r="BJ243" s="17" t="s">
        <v>85</v>
      </c>
      <c r="BK243" s="200">
        <f t="shared" si="49"/>
        <v>0</v>
      </c>
      <c r="BL243" s="17" t="s">
        <v>163</v>
      </c>
      <c r="BM243" s="199" t="s">
        <v>2748</v>
      </c>
    </row>
    <row r="244" spans="1:65" s="2" customFormat="1" ht="16.5" customHeight="1">
      <c r="A244" s="34"/>
      <c r="B244" s="35"/>
      <c r="C244" s="187" t="s">
        <v>813</v>
      </c>
      <c r="D244" s="187" t="s">
        <v>159</v>
      </c>
      <c r="E244" s="188" t="s">
        <v>2749</v>
      </c>
      <c r="F244" s="189" t="s">
        <v>2750</v>
      </c>
      <c r="G244" s="190" t="s">
        <v>1895</v>
      </c>
      <c r="H244" s="191">
        <v>7</v>
      </c>
      <c r="I244" s="192"/>
      <c r="J244" s="193">
        <f t="shared" si="40"/>
        <v>0</v>
      </c>
      <c r="K244" s="194"/>
      <c r="L244" s="39"/>
      <c r="M244" s="195" t="s">
        <v>1</v>
      </c>
      <c r="N244" s="196" t="s">
        <v>42</v>
      </c>
      <c r="O244" s="71"/>
      <c r="P244" s="197">
        <f t="shared" si="41"/>
        <v>0</v>
      </c>
      <c r="Q244" s="197">
        <v>0</v>
      </c>
      <c r="R244" s="197">
        <f t="shared" si="42"/>
        <v>0</v>
      </c>
      <c r="S244" s="197">
        <v>0</v>
      </c>
      <c r="T244" s="198">
        <f t="shared" si="43"/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9" t="s">
        <v>163</v>
      </c>
      <c r="AT244" s="199" t="s">
        <v>159</v>
      </c>
      <c r="AU244" s="199" t="s">
        <v>85</v>
      </c>
      <c r="AY244" s="17" t="s">
        <v>157</v>
      </c>
      <c r="BE244" s="200">
        <f t="shared" si="44"/>
        <v>0</v>
      </c>
      <c r="BF244" s="200">
        <f t="shared" si="45"/>
        <v>0</v>
      </c>
      <c r="BG244" s="200">
        <f t="shared" si="46"/>
        <v>0</v>
      </c>
      <c r="BH244" s="200">
        <f t="shared" si="47"/>
        <v>0</v>
      </c>
      <c r="BI244" s="200">
        <f t="shared" si="48"/>
        <v>0</v>
      </c>
      <c r="BJ244" s="17" t="s">
        <v>85</v>
      </c>
      <c r="BK244" s="200">
        <f t="shared" si="49"/>
        <v>0</v>
      </c>
      <c r="BL244" s="17" t="s">
        <v>163</v>
      </c>
      <c r="BM244" s="199" t="s">
        <v>2751</v>
      </c>
    </row>
    <row r="245" spans="1:65" s="2" customFormat="1" ht="16.5" customHeight="1">
      <c r="A245" s="34"/>
      <c r="B245" s="35"/>
      <c r="C245" s="187" t="s">
        <v>819</v>
      </c>
      <c r="D245" s="187" t="s">
        <v>159</v>
      </c>
      <c r="E245" s="188" t="s">
        <v>2752</v>
      </c>
      <c r="F245" s="189" t="s">
        <v>2753</v>
      </c>
      <c r="G245" s="190" t="s">
        <v>1895</v>
      </c>
      <c r="H245" s="191">
        <v>7</v>
      </c>
      <c r="I245" s="192"/>
      <c r="J245" s="193">
        <f t="shared" si="40"/>
        <v>0</v>
      </c>
      <c r="K245" s="194"/>
      <c r="L245" s="39"/>
      <c r="M245" s="195" t="s">
        <v>1</v>
      </c>
      <c r="N245" s="196" t="s">
        <v>42</v>
      </c>
      <c r="O245" s="71"/>
      <c r="P245" s="197">
        <f t="shared" si="41"/>
        <v>0</v>
      </c>
      <c r="Q245" s="197">
        <v>0</v>
      </c>
      <c r="R245" s="197">
        <f t="shared" si="42"/>
        <v>0</v>
      </c>
      <c r="S245" s="197">
        <v>0</v>
      </c>
      <c r="T245" s="198">
        <f t="shared" si="43"/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163</v>
      </c>
      <c r="AT245" s="199" t="s">
        <v>159</v>
      </c>
      <c r="AU245" s="199" t="s">
        <v>85</v>
      </c>
      <c r="AY245" s="17" t="s">
        <v>157</v>
      </c>
      <c r="BE245" s="200">
        <f t="shared" si="44"/>
        <v>0</v>
      </c>
      <c r="BF245" s="200">
        <f t="shared" si="45"/>
        <v>0</v>
      </c>
      <c r="BG245" s="200">
        <f t="shared" si="46"/>
        <v>0</v>
      </c>
      <c r="BH245" s="200">
        <f t="shared" si="47"/>
        <v>0</v>
      </c>
      <c r="BI245" s="200">
        <f t="shared" si="48"/>
        <v>0</v>
      </c>
      <c r="BJ245" s="17" t="s">
        <v>85</v>
      </c>
      <c r="BK245" s="200">
        <f t="shared" si="49"/>
        <v>0</v>
      </c>
      <c r="BL245" s="17" t="s">
        <v>163</v>
      </c>
      <c r="BM245" s="199" t="s">
        <v>2754</v>
      </c>
    </row>
    <row r="246" spans="1:65" s="2" customFormat="1" ht="16.5" customHeight="1">
      <c r="A246" s="34"/>
      <c r="B246" s="35"/>
      <c r="C246" s="187" t="s">
        <v>827</v>
      </c>
      <c r="D246" s="187" t="s">
        <v>159</v>
      </c>
      <c r="E246" s="188" t="s">
        <v>2755</v>
      </c>
      <c r="F246" s="189" t="s">
        <v>2756</v>
      </c>
      <c r="G246" s="190" t="s">
        <v>1895</v>
      </c>
      <c r="H246" s="191">
        <v>30</v>
      </c>
      <c r="I246" s="192"/>
      <c r="J246" s="193">
        <f t="shared" si="40"/>
        <v>0</v>
      </c>
      <c r="K246" s="194"/>
      <c r="L246" s="39"/>
      <c r="M246" s="195" t="s">
        <v>1</v>
      </c>
      <c r="N246" s="196" t="s">
        <v>42</v>
      </c>
      <c r="O246" s="71"/>
      <c r="P246" s="197">
        <f t="shared" si="41"/>
        <v>0</v>
      </c>
      <c r="Q246" s="197">
        <v>0</v>
      </c>
      <c r="R246" s="197">
        <f t="shared" si="42"/>
        <v>0</v>
      </c>
      <c r="S246" s="197">
        <v>0</v>
      </c>
      <c r="T246" s="198">
        <f t="shared" si="43"/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9" t="s">
        <v>163</v>
      </c>
      <c r="AT246" s="199" t="s">
        <v>159</v>
      </c>
      <c r="AU246" s="199" t="s">
        <v>85</v>
      </c>
      <c r="AY246" s="17" t="s">
        <v>157</v>
      </c>
      <c r="BE246" s="200">
        <f t="shared" si="44"/>
        <v>0</v>
      </c>
      <c r="BF246" s="200">
        <f t="shared" si="45"/>
        <v>0</v>
      </c>
      <c r="BG246" s="200">
        <f t="shared" si="46"/>
        <v>0</v>
      </c>
      <c r="BH246" s="200">
        <f t="shared" si="47"/>
        <v>0</v>
      </c>
      <c r="BI246" s="200">
        <f t="shared" si="48"/>
        <v>0</v>
      </c>
      <c r="BJ246" s="17" t="s">
        <v>85</v>
      </c>
      <c r="BK246" s="200">
        <f t="shared" si="49"/>
        <v>0</v>
      </c>
      <c r="BL246" s="17" t="s">
        <v>163</v>
      </c>
      <c r="BM246" s="199" t="s">
        <v>2757</v>
      </c>
    </row>
    <row r="247" spans="1:65" s="2" customFormat="1" ht="21.75" customHeight="1">
      <c r="A247" s="34"/>
      <c r="B247" s="35"/>
      <c r="C247" s="187" t="s">
        <v>831</v>
      </c>
      <c r="D247" s="187" t="s">
        <v>159</v>
      </c>
      <c r="E247" s="188" t="s">
        <v>2758</v>
      </c>
      <c r="F247" s="189" t="s">
        <v>2759</v>
      </c>
      <c r="G247" s="190" t="s">
        <v>1895</v>
      </c>
      <c r="H247" s="191">
        <v>12</v>
      </c>
      <c r="I247" s="192"/>
      <c r="J247" s="193">
        <f t="shared" si="40"/>
        <v>0</v>
      </c>
      <c r="K247" s="194"/>
      <c r="L247" s="39"/>
      <c r="M247" s="195" t="s">
        <v>1</v>
      </c>
      <c r="N247" s="196" t="s">
        <v>42</v>
      </c>
      <c r="O247" s="71"/>
      <c r="P247" s="197">
        <f t="shared" si="41"/>
        <v>0</v>
      </c>
      <c r="Q247" s="197">
        <v>0</v>
      </c>
      <c r="R247" s="197">
        <f t="shared" si="42"/>
        <v>0</v>
      </c>
      <c r="S247" s="197">
        <v>0</v>
      </c>
      <c r="T247" s="198">
        <f t="shared" si="43"/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9" t="s">
        <v>163</v>
      </c>
      <c r="AT247" s="199" t="s">
        <v>159</v>
      </c>
      <c r="AU247" s="199" t="s">
        <v>85</v>
      </c>
      <c r="AY247" s="17" t="s">
        <v>157</v>
      </c>
      <c r="BE247" s="200">
        <f t="shared" si="44"/>
        <v>0</v>
      </c>
      <c r="BF247" s="200">
        <f t="shared" si="45"/>
        <v>0</v>
      </c>
      <c r="BG247" s="200">
        <f t="shared" si="46"/>
        <v>0</v>
      </c>
      <c r="BH247" s="200">
        <f t="shared" si="47"/>
        <v>0</v>
      </c>
      <c r="BI247" s="200">
        <f t="shared" si="48"/>
        <v>0</v>
      </c>
      <c r="BJ247" s="17" t="s">
        <v>85</v>
      </c>
      <c r="BK247" s="200">
        <f t="shared" si="49"/>
        <v>0</v>
      </c>
      <c r="BL247" s="17" t="s">
        <v>163</v>
      </c>
      <c r="BM247" s="199" t="s">
        <v>2760</v>
      </c>
    </row>
    <row r="248" spans="1:65" s="2" customFormat="1" ht="16.5" customHeight="1">
      <c r="A248" s="34"/>
      <c r="B248" s="35"/>
      <c r="C248" s="187" t="s">
        <v>836</v>
      </c>
      <c r="D248" s="187" t="s">
        <v>159</v>
      </c>
      <c r="E248" s="188" t="s">
        <v>2761</v>
      </c>
      <c r="F248" s="189" t="s">
        <v>2762</v>
      </c>
      <c r="G248" s="190" t="s">
        <v>1895</v>
      </c>
      <c r="H248" s="191">
        <v>20</v>
      </c>
      <c r="I248" s="192"/>
      <c r="J248" s="193">
        <f t="shared" si="40"/>
        <v>0</v>
      </c>
      <c r="K248" s="194"/>
      <c r="L248" s="39"/>
      <c r="M248" s="195" t="s">
        <v>1</v>
      </c>
      <c r="N248" s="196" t="s">
        <v>42</v>
      </c>
      <c r="O248" s="71"/>
      <c r="P248" s="197">
        <f t="shared" si="41"/>
        <v>0</v>
      </c>
      <c r="Q248" s="197">
        <v>0</v>
      </c>
      <c r="R248" s="197">
        <f t="shared" si="42"/>
        <v>0</v>
      </c>
      <c r="S248" s="197">
        <v>0</v>
      </c>
      <c r="T248" s="198">
        <f t="shared" si="43"/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163</v>
      </c>
      <c r="AT248" s="199" t="s">
        <v>159</v>
      </c>
      <c r="AU248" s="199" t="s">
        <v>85</v>
      </c>
      <c r="AY248" s="17" t="s">
        <v>157</v>
      </c>
      <c r="BE248" s="200">
        <f t="shared" si="44"/>
        <v>0</v>
      </c>
      <c r="BF248" s="200">
        <f t="shared" si="45"/>
        <v>0</v>
      </c>
      <c r="BG248" s="200">
        <f t="shared" si="46"/>
        <v>0</v>
      </c>
      <c r="BH248" s="200">
        <f t="shared" si="47"/>
        <v>0</v>
      </c>
      <c r="BI248" s="200">
        <f t="shared" si="48"/>
        <v>0</v>
      </c>
      <c r="BJ248" s="17" t="s">
        <v>85</v>
      </c>
      <c r="BK248" s="200">
        <f t="shared" si="49"/>
        <v>0</v>
      </c>
      <c r="BL248" s="17" t="s">
        <v>163</v>
      </c>
      <c r="BM248" s="199" t="s">
        <v>2763</v>
      </c>
    </row>
    <row r="249" spans="1:65" s="2" customFormat="1" ht="16.5" customHeight="1">
      <c r="A249" s="34"/>
      <c r="B249" s="35"/>
      <c r="C249" s="187" t="s">
        <v>841</v>
      </c>
      <c r="D249" s="187" t="s">
        <v>159</v>
      </c>
      <c r="E249" s="188" t="s">
        <v>2764</v>
      </c>
      <c r="F249" s="189" t="s">
        <v>2765</v>
      </c>
      <c r="G249" s="190" t="s">
        <v>1895</v>
      </c>
      <c r="H249" s="191">
        <v>9</v>
      </c>
      <c r="I249" s="192"/>
      <c r="J249" s="193">
        <f t="shared" si="40"/>
        <v>0</v>
      </c>
      <c r="K249" s="194"/>
      <c r="L249" s="39"/>
      <c r="M249" s="195" t="s">
        <v>1</v>
      </c>
      <c r="N249" s="196" t="s">
        <v>42</v>
      </c>
      <c r="O249" s="71"/>
      <c r="P249" s="197">
        <f t="shared" si="41"/>
        <v>0</v>
      </c>
      <c r="Q249" s="197">
        <v>0</v>
      </c>
      <c r="R249" s="197">
        <f t="shared" si="42"/>
        <v>0</v>
      </c>
      <c r="S249" s="197">
        <v>0</v>
      </c>
      <c r="T249" s="198">
        <f t="shared" si="43"/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163</v>
      </c>
      <c r="AT249" s="199" t="s">
        <v>159</v>
      </c>
      <c r="AU249" s="199" t="s">
        <v>85</v>
      </c>
      <c r="AY249" s="17" t="s">
        <v>157</v>
      </c>
      <c r="BE249" s="200">
        <f t="shared" si="44"/>
        <v>0</v>
      </c>
      <c r="BF249" s="200">
        <f t="shared" si="45"/>
        <v>0</v>
      </c>
      <c r="BG249" s="200">
        <f t="shared" si="46"/>
        <v>0</v>
      </c>
      <c r="BH249" s="200">
        <f t="shared" si="47"/>
        <v>0</v>
      </c>
      <c r="BI249" s="200">
        <f t="shared" si="48"/>
        <v>0</v>
      </c>
      <c r="BJ249" s="17" t="s">
        <v>85</v>
      </c>
      <c r="BK249" s="200">
        <f t="shared" si="49"/>
        <v>0</v>
      </c>
      <c r="BL249" s="17" t="s">
        <v>163</v>
      </c>
      <c r="BM249" s="199" t="s">
        <v>2766</v>
      </c>
    </row>
    <row r="250" spans="1:65" s="2" customFormat="1" ht="16.5" customHeight="1">
      <c r="A250" s="34"/>
      <c r="B250" s="35"/>
      <c r="C250" s="187" t="s">
        <v>844</v>
      </c>
      <c r="D250" s="187" t="s">
        <v>159</v>
      </c>
      <c r="E250" s="188" t="s">
        <v>2767</v>
      </c>
      <c r="F250" s="189" t="s">
        <v>2768</v>
      </c>
      <c r="G250" s="190" t="s">
        <v>1895</v>
      </c>
      <c r="H250" s="191">
        <v>18</v>
      </c>
      <c r="I250" s="192"/>
      <c r="J250" s="193">
        <f t="shared" si="40"/>
        <v>0</v>
      </c>
      <c r="K250" s="194"/>
      <c r="L250" s="39"/>
      <c r="M250" s="195" t="s">
        <v>1</v>
      </c>
      <c r="N250" s="196" t="s">
        <v>42</v>
      </c>
      <c r="O250" s="71"/>
      <c r="P250" s="197">
        <f t="shared" si="41"/>
        <v>0</v>
      </c>
      <c r="Q250" s="197">
        <v>0</v>
      </c>
      <c r="R250" s="197">
        <f t="shared" si="42"/>
        <v>0</v>
      </c>
      <c r="S250" s="197">
        <v>0</v>
      </c>
      <c r="T250" s="198">
        <f t="shared" si="43"/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9" t="s">
        <v>163</v>
      </c>
      <c r="AT250" s="199" t="s">
        <v>159</v>
      </c>
      <c r="AU250" s="199" t="s">
        <v>85</v>
      </c>
      <c r="AY250" s="17" t="s">
        <v>157</v>
      </c>
      <c r="BE250" s="200">
        <f t="shared" si="44"/>
        <v>0</v>
      </c>
      <c r="BF250" s="200">
        <f t="shared" si="45"/>
        <v>0</v>
      </c>
      <c r="BG250" s="200">
        <f t="shared" si="46"/>
        <v>0</v>
      </c>
      <c r="BH250" s="200">
        <f t="shared" si="47"/>
        <v>0</v>
      </c>
      <c r="BI250" s="200">
        <f t="shared" si="48"/>
        <v>0</v>
      </c>
      <c r="BJ250" s="17" t="s">
        <v>85</v>
      </c>
      <c r="BK250" s="200">
        <f t="shared" si="49"/>
        <v>0</v>
      </c>
      <c r="BL250" s="17" t="s">
        <v>163</v>
      </c>
      <c r="BM250" s="199" t="s">
        <v>2769</v>
      </c>
    </row>
    <row r="251" spans="1:65" s="2" customFormat="1" ht="16.5" customHeight="1">
      <c r="A251" s="34"/>
      <c r="B251" s="35"/>
      <c r="C251" s="187" t="s">
        <v>848</v>
      </c>
      <c r="D251" s="187" t="s">
        <v>159</v>
      </c>
      <c r="E251" s="188" t="s">
        <v>2770</v>
      </c>
      <c r="F251" s="189" t="s">
        <v>2771</v>
      </c>
      <c r="G251" s="190" t="s">
        <v>1895</v>
      </c>
      <c r="H251" s="191">
        <v>8</v>
      </c>
      <c r="I251" s="192"/>
      <c r="J251" s="193">
        <f t="shared" si="40"/>
        <v>0</v>
      </c>
      <c r="K251" s="194"/>
      <c r="L251" s="39"/>
      <c r="M251" s="195" t="s">
        <v>1</v>
      </c>
      <c r="N251" s="196" t="s">
        <v>42</v>
      </c>
      <c r="O251" s="71"/>
      <c r="P251" s="197">
        <f t="shared" si="41"/>
        <v>0</v>
      </c>
      <c r="Q251" s="197">
        <v>0</v>
      </c>
      <c r="R251" s="197">
        <f t="shared" si="42"/>
        <v>0</v>
      </c>
      <c r="S251" s="197">
        <v>0</v>
      </c>
      <c r="T251" s="198">
        <f t="shared" si="43"/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163</v>
      </c>
      <c r="AT251" s="199" t="s">
        <v>159</v>
      </c>
      <c r="AU251" s="199" t="s">
        <v>85</v>
      </c>
      <c r="AY251" s="17" t="s">
        <v>157</v>
      </c>
      <c r="BE251" s="200">
        <f t="shared" si="44"/>
        <v>0</v>
      </c>
      <c r="BF251" s="200">
        <f t="shared" si="45"/>
        <v>0</v>
      </c>
      <c r="BG251" s="200">
        <f t="shared" si="46"/>
        <v>0</v>
      </c>
      <c r="BH251" s="200">
        <f t="shared" si="47"/>
        <v>0</v>
      </c>
      <c r="BI251" s="200">
        <f t="shared" si="48"/>
        <v>0</v>
      </c>
      <c r="BJ251" s="17" t="s">
        <v>85</v>
      </c>
      <c r="BK251" s="200">
        <f t="shared" si="49"/>
        <v>0</v>
      </c>
      <c r="BL251" s="17" t="s">
        <v>163</v>
      </c>
      <c r="BM251" s="199" t="s">
        <v>2772</v>
      </c>
    </row>
    <row r="252" spans="1:65" s="2" customFormat="1" ht="16.5" customHeight="1">
      <c r="A252" s="34"/>
      <c r="B252" s="35"/>
      <c r="C252" s="187" t="s">
        <v>853</v>
      </c>
      <c r="D252" s="187" t="s">
        <v>159</v>
      </c>
      <c r="E252" s="188" t="s">
        <v>2773</v>
      </c>
      <c r="F252" s="189" t="s">
        <v>2774</v>
      </c>
      <c r="G252" s="190" t="s">
        <v>1895</v>
      </c>
      <c r="H252" s="191">
        <v>35</v>
      </c>
      <c r="I252" s="192"/>
      <c r="J252" s="193">
        <f t="shared" si="40"/>
        <v>0</v>
      </c>
      <c r="K252" s="194"/>
      <c r="L252" s="39"/>
      <c r="M252" s="195" t="s">
        <v>1</v>
      </c>
      <c r="N252" s="196" t="s">
        <v>42</v>
      </c>
      <c r="O252" s="71"/>
      <c r="P252" s="197">
        <f t="shared" si="41"/>
        <v>0</v>
      </c>
      <c r="Q252" s="197">
        <v>0</v>
      </c>
      <c r="R252" s="197">
        <f t="shared" si="42"/>
        <v>0</v>
      </c>
      <c r="S252" s="197">
        <v>0</v>
      </c>
      <c r="T252" s="198">
        <f t="shared" si="43"/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9" t="s">
        <v>163</v>
      </c>
      <c r="AT252" s="199" t="s">
        <v>159</v>
      </c>
      <c r="AU252" s="199" t="s">
        <v>85</v>
      </c>
      <c r="AY252" s="17" t="s">
        <v>157</v>
      </c>
      <c r="BE252" s="200">
        <f t="shared" si="44"/>
        <v>0</v>
      </c>
      <c r="BF252" s="200">
        <f t="shared" si="45"/>
        <v>0</v>
      </c>
      <c r="BG252" s="200">
        <f t="shared" si="46"/>
        <v>0</v>
      </c>
      <c r="BH252" s="200">
        <f t="shared" si="47"/>
        <v>0</v>
      </c>
      <c r="BI252" s="200">
        <f t="shared" si="48"/>
        <v>0</v>
      </c>
      <c r="BJ252" s="17" t="s">
        <v>85</v>
      </c>
      <c r="BK252" s="200">
        <f t="shared" si="49"/>
        <v>0</v>
      </c>
      <c r="BL252" s="17" t="s">
        <v>163</v>
      </c>
      <c r="BM252" s="199" t="s">
        <v>2775</v>
      </c>
    </row>
    <row r="253" spans="1:65" s="2" customFormat="1" ht="16.5" customHeight="1">
      <c r="A253" s="34"/>
      <c r="B253" s="35"/>
      <c r="C253" s="187" t="s">
        <v>857</v>
      </c>
      <c r="D253" s="187" t="s">
        <v>159</v>
      </c>
      <c r="E253" s="188" t="s">
        <v>2776</v>
      </c>
      <c r="F253" s="189" t="s">
        <v>2777</v>
      </c>
      <c r="G253" s="190" t="s">
        <v>1895</v>
      </c>
      <c r="H253" s="191">
        <v>1</v>
      </c>
      <c r="I253" s="192"/>
      <c r="J253" s="193">
        <f t="shared" si="40"/>
        <v>0</v>
      </c>
      <c r="K253" s="194"/>
      <c r="L253" s="39"/>
      <c r="M253" s="195" t="s">
        <v>1</v>
      </c>
      <c r="N253" s="196" t="s">
        <v>42</v>
      </c>
      <c r="O253" s="71"/>
      <c r="P253" s="197">
        <f t="shared" si="41"/>
        <v>0</v>
      </c>
      <c r="Q253" s="197">
        <v>0</v>
      </c>
      <c r="R253" s="197">
        <f t="shared" si="42"/>
        <v>0</v>
      </c>
      <c r="S253" s="197">
        <v>0</v>
      </c>
      <c r="T253" s="198">
        <f t="shared" si="43"/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163</v>
      </c>
      <c r="AT253" s="199" t="s">
        <v>159</v>
      </c>
      <c r="AU253" s="199" t="s">
        <v>85</v>
      </c>
      <c r="AY253" s="17" t="s">
        <v>157</v>
      </c>
      <c r="BE253" s="200">
        <f t="shared" si="44"/>
        <v>0</v>
      </c>
      <c r="BF253" s="200">
        <f t="shared" si="45"/>
        <v>0</v>
      </c>
      <c r="BG253" s="200">
        <f t="shared" si="46"/>
        <v>0</v>
      </c>
      <c r="BH253" s="200">
        <f t="shared" si="47"/>
        <v>0</v>
      </c>
      <c r="BI253" s="200">
        <f t="shared" si="48"/>
        <v>0</v>
      </c>
      <c r="BJ253" s="17" t="s">
        <v>85</v>
      </c>
      <c r="BK253" s="200">
        <f t="shared" si="49"/>
        <v>0</v>
      </c>
      <c r="BL253" s="17" t="s">
        <v>163</v>
      </c>
      <c r="BM253" s="199" t="s">
        <v>2778</v>
      </c>
    </row>
    <row r="254" spans="1:65" s="2" customFormat="1" ht="16.5" customHeight="1">
      <c r="A254" s="34"/>
      <c r="B254" s="35"/>
      <c r="C254" s="187" t="s">
        <v>862</v>
      </c>
      <c r="D254" s="187" t="s">
        <v>159</v>
      </c>
      <c r="E254" s="188" t="s">
        <v>2779</v>
      </c>
      <c r="F254" s="189" t="s">
        <v>2780</v>
      </c>
      <c r="G254" s="190" t="s">
        <v>1895</v>
      </c>
      <c r="H254" s="191">
        <v>8</v>
      </c>
      <c r="I254" s="192"/>
      <c r="J254" s="193">
        <f t="shared" si="40"/>
        <v>0</v>
      </c>
      <c r="K254" s="194"/>
      <c r="L254" s="39"/>
      <c r="M254" s="195" t="s">
        <v>1</v>
      </c>
      <c r="N254" s="196" t="s">
        <v>42</v>
      </c>
      <c r="O254" s="71"/>
      <c r="P254" s="197">
        <f t="shared" si="41"/>
        <v>0</v>
      </c>
      <c r="Q254" s="197">
        <v>0</v>
      </c>
      <c r="R254" s="197">
        <f t="shared" si="42"/>
        <v>0</v>
      </c>
      <c r="S254" s="197">
        <v>0</v>
      </c>
      <c r="T254" s="198">
        <f t="shared" si="43"/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9" t="s">
        <v>163</v>
      </c>
      <c r="AT254" s="199" t="s">
        <v>159</v>
      </c>
      <c r="AU254" s="199" t="s">
        <v>85</v>
      </c>
      <c r="AY254" s="17" t="s">
        <v>157</v>
      </c>
      <c r="BE254" s="200">
        <f t="shared" si="44"/>
        <v>0</v>
      </c>
      <c r="BF254" s="200">
        <f t="shared" si="45"/>
        <v>0</v>
      </c>
      <c r="BG254" s="200">
        <f t="shared" si="46"/>
        <v>0</v>
      </c>
      <c r="BH254" s="200">
        <f t="shared" si="47"/>
        <v>0</v>
      </c>
      <c r="BI254" s="200">
        <f t="shared" si="48"/>
        <v>0</v>
      </c>
      <c r="BJ254" s="17" t="s">
        <v>85</v>
      </c>
      <c r="BK254" s="200">
        <f t="shared" si="49"/>
        <v>0</v>
      </c>
      <c r="BL254" s="17" t="s">
        <v>163</v>
      </c>
      <c r="BM254" s="199" t="s">
        <v>2781</v>
      </c>
    </row>
    <row r="255" spans="1:65" s="2" customFormat="1" ht="16.5" customHeight="1">
      <c r="A255" s="34"/>
      <c r="B255" s="35"/>
      <c r="C255" s="187" t="s">
        <v>866</v>
      </c>
      <c r="D255" s="187" t="s">
        <v>159</v>
      </c>
      <c r="E255" s="188" t="s">
        <v>2782</v>
      </c>
      <c r="F255" s="189" t="s">
        <v>2783</v>
      </c>
      <c r="G255" s="190" t="s">
        <v>487</v>
      </c>
      <c r="H255" s="191">
        <v>30</v>
      </c>
      <c r="I255" s="192"/>
      <c r="J255" s="193">
        <f t="shared" si="40"/>
        <v>0</v>
      </c>
      <c r="K255" s="194"/>
      <c r="L255" s="39"/>
      <c r="M255" s="195" t="s">
        <v>1</v>
      </c>
      <c r="N255" s="196" t="s">
        <v>42</v>
      </c>
      <c r="O255" s="71"/>
      <c r="P255" s="197">
        <f t="shared" si="41"/>
        <v>0</v>
      </c>
      <c r="Q255" s="197">
        <v>0</v>
      </c>
      <c r="R255" s="197">
        <f t="shared" si="42"/>
        <v>0</v>
      </c>
      <c r="S255" s="197">
        <v>0</v>
      </c>
      <c r="T255" s="198">
        <f t="shared" si="43"/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9" t="s">
        <v>163</v>
      </c>
      <c r="AT255" s="199" t="s">
        <v>159</v>
      </c>
      <c r="AU255" s="199" t="s">
        <v>85</v>
      </c>
      <c r="AY255" s="17" t="s">
        <v>157</v>
      </c>
      <c r="BE255" s="200">
        <f t="shared" si="44"/>
        <v>0</v>
      </c>
      <c r="BF255" s="200">
        <f t="shared" si="45"/>
        <v>0</v>
      </c>
      <c r="BG255" s="200">
        <f t="shared" si="46"/>
        <v>0</v>
      </c>
      <c r="BH255" s="200">
        <f t="shared" si="47"/>
        <v>0</v>
      </c>
      <c r="BI255" s="200">
        <f t="shared" si="48"/>
        <v>0</v>
      </c>
      <c r="BJ255" s="17" t="s">
        <v>85</v>
      </c>
      <c r="BK255" s="200">
        <f t="shared" si="49"/>
        <v>0</v>
      </c>
      <c r="BL255" s="17" t="s">
        <v>163</v>
      </c>
      <c r="BM255" s="199" t="s">
        <v>2784</v>
      </c>
    </row>
    <row r="256" spans="1:65" s="2" customFormat="1" ht="16.5" customHeight="1">
      <c r="A256" s="34"/>
      <c r="B256" s="35"/>
      <c r="C256" s="187" t="s">
        <v>871</v>
      </c>
      <c r="D256" s="187" t="s">
        <v>159</v>
      </c>
      <c r="E256" s="188" t="s">
        <v>2785</v>
      </c>
      <c r="F256" s="189" t="s">
        <v>2786</v>
      </c>
      <c r="G256" s="190" t="s">
        <v>487</v>
      </c>
      <c r="H256" s="191">
        <v>115</v>
      </c>
      <c r="I256" s="192"/>
      <c r="J256" s="193">
        <f t="shared" si="40"/>
        <v>0</v>
      </c>
      <c r="K256" s="194"/>
      <c r="L256" s="39"/>
      <c r="M256" s="195" t="s">
        <v>1</v>
      </c>
      <c r="N256" s="196" t="s">
        <v>42</v>
      </c>
      <c r="O256" s="71"/>
      <c r="P256" s="197">
        <f t="shared" si="41"/>
        <v>0</v>
      </c>
      <c r="Q256" s="197">
        <v>0</v>
      </c>
      <c r="R256" s="197">
        <f t="shared" si="42"/>
        <v>0</v>
      </c>
      <c r="S256" s="197">
        <v>0</v>
      </c>
      <c r="T256" s="198">
        <f t="shared" si="43"/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163</v>
      </c>
      <c r="AT256" s="199" t="s">
        <v>159</v>
      </c>
      <c r="AU256" s="199" t="s">
        <v>85</v>
      </c>
      <c r="AY256" s="17" t="s">
        <v>157</v>
      </c>
      <c r="BE256" s="200">
        <f t="shared" si="44"/>
        <v>0</v>
      </c>
      <c r="BF256" s="200">
        <f t="shared" si="45"/>
        <v>0</v>
      </c>
      <c r="BG256" s="200">
        <f t="shared" si="46"/>
        <v>0</v>
      </c>
      <c r="BH256" s="200">
        <f t="shared" si="47"/>
        <v>0</v>
      </c>
      <c r="BI256" s="200">
        <f t="shared" si="48"/>
        <v>0</v>
      </c>
      <c r="BJ256" s="17" t="s">
        <v>85</v>
      </c>
      <c r="BK256" s="200">
        <f t="shared" si="49"/>
        <v>0</v>
      </c>
      <c r="BL256" s="17" t="s">
        <v>163</v>
      </c>
      <c r="BM256" s="199" t="s">
        <v>2787</v>
      </c>
    </row>
    <row r="257" spans="1:65" s="2" customFormat="1" ht="16.5" customHeight="1">
      <c r="A257" s="34"/>
      <c r="B257" s="35"/>
      <c r="C257" s="187" t="s">
        <v>877</v>
      </c>
      <c r="D257" s="187" t="s">
        <v>159</v>
      </c>
      <c r="E257" s="188" t="s">
        <v>2788</v>
      </c>
      <c r="F257" s="189" t="s">
        <v>2286</v>
      </c>
      <c r="G257" s="190" t="s">
        <v>741</v>
      </c>
      <c r="H257" s="191">
        <v>1</v>
      </c>
      <c r="I257" s="192"/>
      <c r="J257" s="193">
        <f t="shared" si="40"/>
        <v>0</v>
      </c>
      <c r="K257" s="194"/>
      <c r="L257" s="39"/>
      <c r="M257" s="195" t="s">
        <v>1</v>
      </c>
      <c r="N257" s="196" t="s">
        <v>42</v>
      </c>
      <c r="O257" s="71"/>
      <c r="P257" s="197">
        <f t="shared" si="41"/>
        <v>0</v>
      </c>
      <c r="Q257" s="197">
        <v>0</v>
      </c>
      <c r="R257" s="197">
        <f t="shared" si="42"/>
        <v>0</v>
      </c>
      <c r="S257" s="197">
        <v>0</v>
      </c>
      <c r="T257" s="198">
        <f t="shared" si="43"/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9" t="s">
        <v>163</v>
      </c>
      <c r="AT257" s="199" t="s">
        <v>159</v>
      </c>
      <c r="AU257" s="199" t="s">
        <v>85</v>
      </c>
      <c r="AY257" s="17" t="s">
        <v>157</v>
      </c>
      <c r="BE257" s="200">
        <f t="shared" si="44"/>
        <v>0</v>
      </c>
      <c r="BF257" s="200">
        <f t="shared" si="45"/>
        <v>0</v>
      </c>
      <c r="BG257" s="200">
        <f t="shared" si="46"/>
        <v>0</v>
      </c>
      <c r="BH257" s="200">
        <f t="shared" si="47"/>
        <v>0</v>
      </c>
      <c r="BI257" s="200">
        <f t="shared" si="48"/>
        <v>0</v>
      </c>
      <c r="BJ257" s="17" t="s">
        <v>85</v>
      </c>
      <c r="BK257" s="200">
        <f t="shared" si="49"/>
        <v>0</v>
      </c>
      <c r="BL257" s="17" t="s">
        <v>163</v>
      </c>
      <c r="BM257" s="199" t="s">
        <v>2789</v>
      </c>
    </row>
    <row r="258" spans="1:65" s="2" customFormat="1" ht="16.5" customHeight="1">
      <c r="A258" s="34"/>
      <c r="B258" s="35"/>
      <c r="C258" s="187" t="s">
        <v>883</v>
      </c>
      <c r="D258" s="187" t="s">
        <v>159</v>
      </c>
      <c r="E258" s="188" t="s">
        <v>2790</v>
      </c>
      <c r="F258" s="189" t="s">
        <v>2791</v>
      </c>
      <c r="G258" s="190" t="s">
        <v>171</v>
      </c>
      <c r="H258" s="191">
        <v>1</v>
      </c>
      <c r="I258" s="192"/>
      <c r="J258" s="193">
        <f t="shared" si="40"/>
        <v>0</v>
      </c>
      <c r="K258" s="194"/>
      <c r="L258" s="39"/>
      <c r="M258" s="195" t="s">
        <v>1</v>
      </c>
      <c r="N258" s="196" t="s">
        <v>42</v>
      </c>
      <c r="O258" s="71"/>
      <c r="P258" s="197">
        <f t="shared" si="41"/>
        <v>0</v>
      </c>
      <c r="Q258" s="197">
        <v>0</v>
      </c>
      <c r="R258" s="197">
        <f t="shared" si="42"/>
        <v>0</v>
      </c>
      <c r="S258" s="197">
        <v>0</v>
      </c>
      <c r="T258" s="198">
        <f t="shared" si="43"/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9" t="s">
        <v>163</v>
      </c>
      <c r="AT258" s="199" t="s">
        <v>159</v>
      </c>
      <c r="AU258" s="199" t="s">
        <v>85</v>
      </c>
      <c r="AY258" s="17" t="s">
        <v>157</v>
      </c>
      <c r="BE258" s="200">
        <f t="shared" si="44"/>
        <v>0</v>
      </c>
      <c r="BF258" s="200">
        <f t="shared" si="45"/>
        <v>0</v>
      </c>
      <c r="BG258" s="200">
        <f t="shared" si="46"/>
        <v>0</v>
      </c>
      <c r="BH258" s="200">
        <f t="shared" si="47"/>
        <v>0</v>
      </c>
      <c r="BI258" s="200">
        <f t="shared" si="48"/>
        <v>0</v>
      </c>
      <c r="BJ258" s="17" t="s">
        <v>85</v>
      </c>
      <c r="BK258" s="200">
        <f t="shared" si="49"/>
        <v>0</v>
      </c>
      <c r="BL258" s="17" t="s">
        <v>163</v>
      </c>
      <c r="BM258" s="199" t="s">
        <v>2792</v>
      </c>
    </row>
    <row r="259" spans="1:65" s="2" customFormat="1" ht="24.2" customHeight="1">
      <c r="A259" s="34"/>
      <c r="B259" s="35"/>
      <c r="C259" s="187" t="s">
        <v>888</v>
      </c>
      <c r="D259" s="187" t="s">
        <v>159</v>
      </c>
      <c r="E259" s="188" t="s">
        <v>2793</v>
      </c>
      <c r="F259" s="189" t="s">
        <v>2794</v>
      </c>
      <c r="G259" s="190" t="s">
        <v>487</v>
      </c>
      <c r="H259" s="191">
        <v>100</v>
      </c>
      <c r="I259" s="192"/>
      <c r="J259" s="193">
        <f t="shared" si="40"/>
        <v>0</v>
      </c>
      <c r="K259" s="194"/>
      <c r="L259" s="39"/>
      <c r="M259" s="195" t="s">
        <v>1</v>
      </c>
      <c r="N259" s="196" t="s">
        <v>42</v>
      </c>
      <c r="O259" s="71"/>
      <c r="P259" s="197">
        <f t="shared" si="41"/>
        <v>0</v>
      </c>
      <c r="Q259" s="197">
        <v>0</v>
      </c>
      <c r="R259" s="197">
        <f t="shared" si="42"/>
        <v>0</v>
      </c>
      <c r="S259" s="197">
        <v>0</v>
      </c>
      <c r="T259" s="198">
        <f t="shared" si="43"/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9" t="s">
        <v>163</v>
      </c>
      <c r="AT259" s="199" t="s">
        <v>159</v>
      </c>
      <c r="AU259" s="199" t="s">
        <v>85</v>
      </c>
      <c r="AY259" s="17" t="s">
        <v>157</v>
      </c>
      <c r="BE259" s="200">
        <f t="shared" si="44"/>
        <v>0</v>
      </c>
      <c r="BF259" s="200">
        <f t="shared" si="45"/>
        <v>0</v>
      </c>
      <c r="BG259" s="200">
        <f t="shared" si="46"/>
        <v>0</v>
      </c>
      <c r="BH259" s="200">
        <f t="shared" si="47"/>
        <v>0</v>
      </c>
      <c r="BI259" s="200">
        <f t="shared" si="48"/>
        <v>0</v>
      </c>
      <c r="BJ259" s="17" t="s">
        <v>85</v>
      </c>
      <c r="BK259" s="200">
        <f t="shared" si="49"/>
        <v>0</v>
      </c>
      <c r="BL259" s="17" t="s">
        <v>163</v>
      </c>
      <c r="BM259" s="199" t="s">
        <v>2795</v>
      </c>
    </row>
    <row r="260" spans="1:65" s="2" customFormat="1" ht="24.2" customHeight="1">
      <c r="A260" s="34"/>
      <c r="B260" s="35"/>
      <c r="C260" s="187" t="s">
        <v>892</v>
      </c>
      <c r="D260" s="187" t="s">
        <v>159</v>
      </c>
      <c r="E260" s="188" t="s">
        <v>2796</v>
      </c>
      <c r="F260" s="189" t="s">
        <v>2797</v>
      </c>
      <c r="G260" s="190" t="s">
        <v>487</v>
      </c>
      <c r="H260" s="191">
        <v>10</v>
      </c>
      <c r="I260" s="192"/>
      <c r="J260" s="193">
        <f t="shared" si="40"/>
        <v>0</v>
      </c>
      <c r="K260" s="194"/>
      <c r="L260" s="39"/>
      <c r="M260" s="195" t="s">
        <v>1</v>
      </c>
      <c r="N260" s="196" t="s">
        <v>42</v>
      </c>
      <c r="O260" s="71"/>
      <c r="P260" s="197">
        <f t="shared" si="41"/>
        <v>0</v>
      </c>
      <c r="Q260" s="197">
        <v>0</v>
      </c>
      <c r="R260" s="197">
        <f t="shared" si="42"/>
        <v>0</v>
      </c>
      <c r="S260" s="197">
        <v>0</v>
      </c>
      <c r="T260" s="198">
        <f t="shared" si="43"/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9" t="s">
        <v>163</v>
      </c>
      <c r="AT260" s="199" t="s">
        <v>159</v>
      </c>
      <c r="AU260" s="199" t="s">
        <v>85</v>
      </c>
      <c r="AY260" s="17" t="s">
        <v>157</v>
      </c>
      <c r="BE260" s="200">
        <f t="shared" si="44"/>
        <v>0</v>
      </c>
      <c r="BF260" s="200">
        <f t="shared" si="45"/>
        <v>0</v>
      </c>
      <c r="BG260" s="200">
        <f t="shared" si="46"/>
        <v>0</v>
      </c>
      <c r="BH260" s="200">
        <f t="shared" si="47"/>
        <v>0</v>
      </c>
      <c r="BI260" s="200">
        <f t="shared" si="48"/>
        <v>0</v>
      </c>
      <c r="BJ260" s="17" t="s">
        <v>85</v>
      </c>
      <c r="BK260" s="200">
        <f t="shared" si="49"/>
        <v>0</v>
      </c>
      <c r="BL260" s="17" t="s">
        <v>163</v>
      </c>
      <c r="BM260" s="199" t="s">
        <v>2798</v>
      </c>
    </row>
    <row r="261" spans="1:65" s="2" customFormat="1" ht="21.75" customHeight="1">
      <c r="A261" s="34"/>
      <c r="B261" s="35"/>
      <c r="C261" s="187" t="s">
        <v>895</v>
      </c>
      <c r="D261" s="187" t="s">
        <v>159</v>
      </c>
      <c r="E261" s="188" t="s">
        <v>2799</v>
      </c>
      <c r="F261" s="189" t="s">
        <v>2800</v>
      </c>
      <c r="G261" s="190" t="s">
        <v>1895</v>
      </c>
      <c r="H261" s="191">
        <v>150</v>
      </c>
      <c r="I261" s="192"/>
      <c r="J261" s="193">
        <f t="shared" ref="J261:J292" si="50">ROUND(I261*H261,2)</f>
        <v>0</v>
      </c>
      <c r="K261" s="194"/>
      <c r="L261" s="39"/>
      <c r="M261" s="195" t="s">
        <v>1</v>
      </c>
      <c r="N261" s="196" t="s">
        <v>42</v>
      </c>
      <c r="O261" s="71"/>
      <c r="P261" s="197">
        <f t="shared" ref="P261:P292" si="51">O261*H261</f>
        <v>0</v>
      </c>
      <c r="Q261" s="197">
        <v>0</v>
      </c>
      <c r="R261" s="197">
        <f t="shared" ref="R261:R292" si="52">Q261*H261</f>
        <v>0</v>
      </c>
      <c r="S261" s="197">
        <v>0</v>
      </c>
      <c r="T261" s="198">
        <f t="shared" ref="T261:T292" si="53"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9" t="s">
        <v>163</v>
      </c>
      <c r="AT261" s="199" t="s">
        <v>159</v>
      </c>
      <c r="AU261" s="199" t="s">
        <v>85</v>
      </c>
      <c r="AY261" s="17" t="s">
        <v>157</v>
      </c>
      <c r="BE261" s="200">
        <f t="shared" ref="BE261:BE280" si="54">IF(N261="základní",J261,0)</f>
        <v>0</v>
      </c>
      <c r="BF261" s="200">
        <f t="shared" ref="BF261:BF280" si="55">IF(N261="snížená",J261,0)</f>
        <v>0</v>
      </c>
      <c r="BG261" s="200">
        <f t="shared" ref="BG261:BG280" si="56">IF(N261="zákl. přenesená",J261,0)</f>
        <v>0</v>
      </c>
      <c r="BH261" s="200">
        <f t="shared" ref="BH261:BH280" si="57">IF(N261="sníž. přenesená",J261,0)</f>
        <v>0</v>
      </c>
      <c r="BI261" s="200">
        <f t="shared" ref="BI261:BI280" si="58">IF(N261="nulová",J261,0)</f>
        <v>0</v>
      </c>
      <c r="BJ261" s="17" t="s">
        <v>85</v>
      </c>
      <c r="BK261" s="200">
        <f t="shared" ref="BK261:BK280" si="59">ROUND(I261*H261,2)</f>
        <v>0</v>
      </c>
      <c r="BL261" s="17" t="s">
        <v>163</v>
      </c>
      <c r="BM261" s="199" t="s">
        <v>2801</v>
      </c>
    </row>
    <row r="262" spans="1:65" s="2" customFormat="1" ht="24.2" customHeight="1">
      <c r="A262" s="34"/>
      <c r="B262" s="35"/>
      <c r="C262" s="187" t="s">
        <v>899</v>
      </c>
      <c r="D262" s="187" t="s">
        <v>159</v>
      </c>
      <c r="E262" s="188" t="s">
        <v>2802</v>
      </c>
      <c r="F262" s="189" t="s">
        <v>2803</v>
      </c>
      <c r="G262" s="190" t="s">
        <v>1895</v>
      </c>
      <c r="H262" s="191">
        <v>4</v>
      </c>
      <c r="I262" s="192"/>
      <c r="J262" s="193">
        <f t="shared" si="50"/>
        <v>0</v>
      </c>
      <c r="K262" s="194"/>
      <c r="L262" s="39"/>
      <c r="M262" s="195" t="s">
        <v>1</v>
      </c>
      <c r="N262" s="196" t="s">
        <v>42</v>
      </c>
      <c r="O262" s="71"/>
      <c r="P262" s="197">
        <f t="shared" si="51"/>
        <v>0</v>
      </c>
      <c r="Q262" s="197">
        <v>0</v>
      </c>
      <c r="R262" s="197">
        <f t="shared" si="52"/>
        <v>0</v>
      </c>
      <c r="S262" s="197">
        <v>0</v>
      </c>
      <c r="T262" s="198">
        <f t="shared" si="53"/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9" t="s">
        <v>163</v>
      </c>
      <c r="AT262" s="199" t="s">
        <v>159</v>
      </c>
      <c r="AU262" s="199" t="s">
        <v>85</v>
      </c>
      <c r="AY262" s="17" t="s">
        <v>157</v>
      </c>
      <c r="BE262" s="200">
        <f t="shared" si="54"/>
        <v>0</v>
      </c>
      <c r="BF262" s="200">
        <f t="shared" si="55"/>
        <v>0</v>
      </c>
      <c r="BG262" s="200">
        <f t="shared" si="56"/>
        <v>0</v>
      </c>
      <c r="BH262" s="200">
        <f t="shared" si="57"/>
        <v>0</v>
      </c>
      <c r="BI262" s="200">
        <f t="shared" si="58"/>
        <v>0</v>
      </c>
      <c r="BJ262" s="17" t="s">
        <v>85</v>
      </c>
      <c r="BK262" s="200">
        <f t="shared" si="59"/>
        <v>0</v>
      </c>
      <c r="BL262" s="17" t="s">
        <v>163</v>
      </c>
      <c r="BM262" s="199" t="s">
        <v>2804</v>
      </c>
    </row>
    <row r="263" spans="1:65" s="2" customFormat="1" ht="16.5" customHeight="1">
      <c r="A263" s="34"/>
      <c r="B263" s="35"/>
      <c r="C263" s="187" t="s">
        <v>903</v>
      </c>
      <c r="D263" s="187" t="s">
        <v>159</v>
      </c>
      <c r="E263" s="188" t="s">
        <v>2805</v>
      </c>
      <c r="F263" s="189" t="s">
        <v>2806</v>
      </c>
      <c r="G263" s="190" t="s">
        <v>1854</v>
      </c>
      <c r="H263" s="191">
        <v>2</v>
      </c>
      <c r="I263" s="192"/>
      <c r="J263" s="193">
        <f t="shared" si="50"/>
        <v>0</v>
      </c>
      <c r="K263" s="194"/>
      <c r="L263" s="39"/>
      <c r="M263" s="195" t="s">
        <v>1</v>
      </c>
      <c r="N263" s="196" t="s">
        <v>42</v>
      </c>
      <c r="O263" s="71"/>
      <c r="P263" s="197">
        <f t="shared" si="51"/>
        <v>0</v>
      </c>
      <c r="Q263" s="197">
        <v>0</v>
      </c>
      <c r="R263" s="197">
        <f t="shared" si="52"/>
        <v>0</v>
      </c>
      <c r="S263" s="197">
        <v>0</v>
      </c>
      <c r="T263" s="198">
        <f t="shared" si="53"/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9" t="s">
        <v>163</v>
      </c>
      <c r="AT263" s="199" t="s">
        <v>159</v>
      </c>
      <c r="AU263" s="199" t="s">
        <v>85</v>
      </c>
      <c r="AY263" s="17" t="s">
        <v>157</v>
      </c>
      <c r="BE263" s="200">
        <f t="shared" si="54"/>
        <v>0</v>
      </c>
      <c r="BF263" s="200">
        <f t="shared" si="55"/>
        <v>0</v>
      </c>
      <c r="BG263" s="200">
        <f t="shared" si="56"/>
        <v>0</v>
      </c>
      <c r="BH263" s="200">
        <f t="shared" si="57"/>
        <v>0</v>
      </c>
      <c r="BI263" s="200">
        <f t="shared" si="58"/>
        <v>0</v>
      </c>
      <c r="BJ263" s="17" t="s">
        <v>85</v>
      </c>
      <c r="BK263" s="200">
        <f t="shared" si="59"/>
        <v>0</v>
      </c>
      <c r="BL263" s="17" t="s">
        <v>163</v>
      </c>
      <c r="BM263" s="199" t="s">
        <v>2807</v>
      </c>
    </row>
    <row r="264" spans="1:65" s="2" customFormat="1" ht="16.5" customHeight="1">
      <c r="A264" s="34"/>
      <c r="B264" s="35"/>
      <c r="C264" s="187" t="s">
        <v>907</v>
      </c>
      <c r="D264" s="187" t="s">
        <v>159</v>
      </c>
      <c r="E264" s="188" t="s">
        <v>2808</v>
      </c>
      <c r="F264" s="189" t="s">
        <v>2809</v>
      </c>
      <c r="G264" s="190" t="s">
        <v>1854</v>
      </c>
      <c r="H264" s="191">
        <v>2</v>
      </c>
      <c r="I264" s="192"/>
      <c r="J264" s="193">
        <f t="shared" si="50"/>
        <v>0</v>
      </c>
      <c r="K264" s="194"/>
      <c r="L264" s="39"/>
      <c r="M264" s="195" t="s">
        <v>1</v>
      </c>
      <c r="N264" s="196" t="s">
        <v>42</v>
      </c>
      <c r="O264" s="71"/>
      <c r="P264" s="197">
        <f t="shared" si="51"/>
        <v>0</v>
      </c>
      <c r="Q264" s="197">
        <v>0</v>
      </c>
      <c r="R264" s="197">
        <f t="shared" si="52"/>
        <v>0</v>
      </c>
      <c r="S264" s="197">
        <v>0</v>
      </c>
      <c r="T264" s="198">
        <f t="shared" si="53"/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9" t="s">
        <v>163</v>
      </c>
      <c r="AT264" s="199" t="s">
        <v>159</v>
      </c>
      <c r="AU264" s="199" t="s">
        <v>85</v>
      </c>
      <c r="AY264" s="17" t="s">
        <v>157</v>
      </c>
      <c r="BE264" s="200">
        <f t="shared" si="54"/>
        <v>0</v>
      </c>
      <c r="BF264" s="200">
        <f t="shared" si="55"/>
        <v>0</v>
      </c>
      <c r="BG264" s="200">
        <f t="shared" si="56"/>
        <v>0</v>
      </c>
      <c r="BH264" s="200">
        <f t="shared" si="57"/>
        <v>0</v>
      </c>
      <c r="BI264" s="200">
        <f t="shared" si="58"/>
        <v>0</v>
      </c>
      <c r="BJ264" s="17" t="s">
        <v>85</v>
      </c>
      <c r="BK264" s="200">
        <f t="shared" si="59"/>
        <v>0</v>
      </c>
      <c r="BL264" s="17" t="s">
        <v>163</v>
      </c>
      <c r="BM264" s="199" t="s">
        <v>2810</v>
      </c>
    </row>
    <row r="265" spans="1:65" s="2" customFormat="1" ht="16.5" customHeight="1">
      <c r="A265" s="34"/>
      <c r="B265" s="35"/>
      <c r="C265" s="187" t="s">
        <v>911</v>
      </c>
      <c r="D265" s="187" t="s">
        <v>159</v>
      </c>
      <c r="E265" s="188" t="s">
        <v>2811</v>
      </c>
      <c r="F265" s="189" t="s">
        <v>2812</v>
      </c>
      <c r="G265" s="190" t="s">
        <v>1854</v>
      </c>
      <c r="H265" s="191">
        <v>1</v>
      </c>
      <c r="I265" s="192"/>
      <c r="J265" s="193">
        <f t="shared" si="50"/>
        <v>0</v>
      </c>
      <c r="K265" s="194"/>
      <c r="L265" s="39"/>
      <c r="M265" s="195" t="s">
        <v>1</v>
      </c>
      <c r="N265" s="196" t="s">
        <v>42</v>
      </c>
      <c r="O265" s="71"/>
      <c r="P265" s="197">
        <f t="shared" si="51"/>
        <v>0</v>
      </c>
      <c r="Q265" s="197">
        <v>0</v>
      </c>
      <c r="R265" s="197">
        <f t="shared" si="52"/>
        <v>0</v>
      </c>
      <c r="S265" s="197">
        <v>0</v>
      </c>
      <c r="T265" s="198">
        <f t="shared" si="53"/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9" t="s">
        <v>163</v>
      </c>
      <c r="AT265" s="199" t="s">
        <v>159</v>
      </c>
      <c r="AU265" s="199" t="s">
        <v>85</v>
      </c>
      <c r="AY265" s="17" t="s">
        <v>157</v>
      </c>
      <c r="BE265" s="200">
        <f t="shared" si="54"/>
        <v>0</v>
      </c>
      <c r="BF265" s="200">
        <f t="shared" si="55"/>
        <v>0</v>
      </c>
      <c r="BG265" s="200">
        <f t="shared" si="56"/>
        <v>0</v>
      </c>
      <c r="BH265" s="200">
        <f t="shared" si="57"/>
        <v>0</v>
      </c>
      <c r="BI265" s="200">
        <f t="shared" si="58"/>
        <v>0</v>
      </c>
      <c r="BJ265" s="17" t="s">
        <v>85</v>
      </c>
      <c r="BK265" s="200">
        <f t="shared" si="59"/>
        <v>0</v>
      </c>
      <c r="BL265" s="17" t="s">
        <v>163</v>
      </c>
      <c r="BM265" s="199" t="s">
        <v>2813</v>
      </c>
    </row>
    <row r="266" spans="1:65" s="2" customFormat="1" ht="24.2" customHeight="1">
      <c r="A266" s="34"/>
      <c r="B266" s="35"/>
      <c r="C266" s="187" t="s">
        <v>917</v>
      </c>
      <c r="D266" s="187" t="s">
        <v>159</v>
      </c>
      <c r="E266" s="188" t="s">
        <v>2814</v>
      </c>
      <c r="F266" s="189" t="s">
        <v>2815</v>
      </c>
      <c r="G266" s="190" t="s">
        <v>1854</v>
      </c>
      <c r="H266" s="191">
        <v>8</v>
      </c>
      <c r="I266" s="192"/>
      <c r="J266" s="193">
        <f t="shared" si="50"/>
        <v>0</v>
      </c>
      <c r="K266" s="194"/>
      <c r="L266" s="39"/>
      <c r="M266" s="195" t="s">
        <v>1</v>
      </c>
      <c r="N266" s="196" t="s">
        <v>42</v>
      </c>
      <c r="O266" s="71"/>
      <c r="P266" s="197">
        <f t="shared" si="51"/>
        <v>0</v>
      </c>
      <c r="Q266" s="197">
        <v>0</v>
      </c>
      <c r="R266" s="197">
        <f t="shared" si="52"/>
        <v>0</v>
      </c>
      <c r="S266" s="197">
        <v>0</v>
      </c>
      <c r="T266" s="198">
        <f t="shared" si="53"/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9" t="s">
        <v>163</v>
      </c>
      <c r="AT266" s="199" t="s">
        <v>159</v>
      </c>
      <c r="AU266" s="199" t="s">
        <v>85</v>
      </c>
      <c r="AY266" s="17" t="s">
        <v>157</v>
      </c>
      <c r="BE266" s="200">
        <f t="shared" si="54"/>
        <v>0</v>
      </c>
      <c r="BF266" s="200">
        <f t="shared" si="55"/>
        <v>0</v>
      </c>
      <c r="BG266" s="200">
        <f t="shared" si="56"/>
        <v>0</v>
      </c>
      <c r="BH266" s="200">
        <f t="shared" si="57"/>
        <v>0</v>
      </c>
      <c r="BI266" s="200">
        <f t="shared" si="58"/>
        <v>0</v>
      </c>
      <c r="BJ266" s="17" t="s">
        <v>85</v>
      </c>
      <c r="BK266" s="200">
        <f t="shared" si="59"/>
        <v>0</v>
      </c>
      <c r="BL266" s="17" t="s">
        <v>163</v>
      </c>
      <c r="BM266" s="199" t="s">
        <v>2816</v>
      </c>
    </row>
    <row r="267" spans="1:65" s="2" customFormat="1" ht="16.5" customHeight="1">
      <c r="A267" s="34"/>
      <c r="B267" s="35"/>
      <c r="C267" s="187" t="s">
        <v>923</v>
      </c>
      <c r="D267" s="187" t="s">
        <v>159</v>
      </c>
      <c r="E267" s="188" t="s">
        <v>2817</v>
      </c>
      <c r="F267" s="189" t="s">
        <v>2818</v>
      </c>
      <c r="G267" s="190" t="s">
        <v>1854</v>
      </c>
      <c r="H267" s="191">
        <v>5</v>
      </c>
      <c r="I267" s="192"/>
      <c r="J267" s="193">
        <f t="shared" si="50"/>
        <v>0</v>
      </c>
      <c r="K267" s="194"/>
      <c r="L267" s="39"/>
      <c r="M267" s="195" t="s">
        <v>1</v>
      </c>
      <c r="N267" s="196" t="s">
        <v>42</v>
      </c>
      <c r="O267" s="71"/>
      <c r="P267" s="197">
        <f t="shared" si="51"/>
        <v>0</v>
      </c>
      <c r="Q267" s="197">
        <v>0</v>
      </c>
      <c r="R267" s="197">
        <f t="shared" si="52"/>
        <v>0</v>
      </c>
      <c r="S267" s="197">
        <v>0</v>
      </c>
      <c r="T267" s="198">
        <f t="shared" si="53"/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9" t="s">
        <v>163</v>
      </c>
      <c r="AT267" s="199" t="s">
        <v>159</v>
      </c>
      <c r="AU267" s="199" t="s">
        <v>85</v>
      </c>
      <c r="AY267" s="17" t="s">
        <v>157</v>
      </c>
      <c r="BE267" s="200">
        <f t="shared" si="54"/>
        <v>0</v>
      </c>
      <c r="BF267" s="200">
        <f t="shared" si="55"/>
        <v>0</v>
      </c>
      <c r="BG267" s="200">
        <f t="shared" si="56"/>
        <v>0</v>
      </c>
      <c r="BH267" s="200">
        <f t="shared" si="57"/>
        <v>0</v>
      </c>
      <c r="BI267" s="200">
        <f t="shared" si="58"/>
        <v>0</v>
      </c>
      <c r="BJ267" s="17" t="s">
        <v>85</v>
      </c>
      <c r="BK267" s="200">
        <f t="shared" si="59"/>
        <v>0</v>
      </c>
      <c r="BL267" s="17" t="s">
        <v>163</v>
      </c>
      <c r="BM267" s="199" t="s">
        <v>2819</v>
      </c>
    </row>
    <row r="268" spans="1:65" s="2" customFormat="1" ht="16.5" customHeight="1">
      <c r="A268" s="34"/>
      <c r="B268" s="35"/>
      <c r="C268" s="187" t="s">
        <v>927</v>
      </c>
      <c r="D268" s="187" t="s">
        <v>159</v>
      </c>
      <c r="E268" s="188" t="s">
        <v>2820</v>
      </c>
      <c r="F268" s="189" t="s">
        <v>2821</v>
      </c>
      <c r="G268" s="190" t="s">
        <v>1854</v>
      </c>
      <c r="H268" s="191">
        <v>4</v>
      </c>
      <c r="I268" s="192"/>
      <c r="J268" s="193">
        <f t="shared" si="50"/>
        <v>0</v>
      </c>
      <c r="K268" s="194"/>
      <c r="L268" s="39"/>
      <c r="M268" s="195" t="s">
        <v>1</v>
      </c>
      <c r="N268" s="196" t="s">
        <v>42</v>
      </c>
      <c r="O268" s="71"/>
      <c r="P268" s="197">
        <f t="shared" si="51"/>
        <v>0</v>
      </c>
      <c r="Q268" s="197">
        <v>0</v>
      </c>
      <c r="R268" s="197">
        <f t="shared" si="52"/>
        <v>0</v>
      </c>
      <c r="S268" s="197">
        <v>0</v>
      </c>
      <c r="T268" s="198">
        <f t="shared" si="53"/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9" t="s">
        <v>163</v>
      </c>
      <c r="AT268" s="199" t="s">
        <v>159</v>
      </c>
      <c r="AU268" s="199" t="s">
        <v>85</v>
      </c>
      <c r="AY268" s="17" t="s">
        <v>157</v>
      </c>
      <c r="BE268" s="200">
        <f t="shared" si="54"/>
        <v>0</v>
      </c>
      <c r="BF268" s="200">
        <f t="shared" si="55"/>
        <v>0</v>
      </c>
      <c r="BG268" s="200">
        <f t="shared" si="56"/>
        <v>0</v>
      </c>
      <c r="BH268" s="200">
        <f t="shared" si="57"/>
        <v>0</v>
      </c>
      <c r="BI268" s="200">
        <f t="shared" si="58"/>
        <v>0</v>
      </c>
      <c r="BJ268" s="17" t="s">
        <v>85</v>
      </c>
      <c r="BK268" s="200">
        <f t="shared" si="59"/>
        <v>0</v>
      </c>
      <c r="BL268" s="17" t="s">
        <v>163</v>
      </c>
      <c r="BM268" s="199" t="s">
        <v>2822</v>
      </c>
    </row>
    <row r="269" spans="1:65" s="2" customFormat="1" ht="16.5" customHeight="1">
      <c r="A269" s="34"/>
      <c r="B269" s="35"/>
      <c r="C269" s="187" t="s">
        <v>932</v>
      </c>
      <c r="D269" s="187" t="s">
        <v>159</v>
      </c>
      <c r="E269" s="188" t="s">
        <v>2823</v>
      </c>
      <c r="F269" s="189" t="s">
        <v>2824</v>
      </c>
      <c r="G269" s="190" t="s">
        <v>1854</v>
      </c>
      <c r="H269" s="191">
        <v>1</v>
      </c>
      <c r="I269" s="192"/>
      <c r="J269" s="193">
        <f t="shared" si="50"/>
        <v>0</v>
      </c>
      <c r="K269" s="194"/>
      <c r="L269" s="39"/>
      <c r="M269" s="195" t="s">
        <v>1</v>
      </c>
      <c r="N269" s="196" t="s">
        <v>42</v>
      </c>
      <c r="O269" s="71"/>
      <c r="P269" s="197">
        <f t="shared" si="51"/>
        <v>0</v>
      </c>
      <c r="Q269" s="197">
        <v>0</v>
      </c>
      <c r="R269" s="197">
        <f t="shared" si="52"/>
        <v>0</v>
      </c>
      <c r="S269" s="197">
        <v>0</v>
      </c>
      <c r="T269" s="198">
        <f t="shared" si="53"/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9" t="s">
        <v>163</v>
      </c>
      <c r="AT269" s="199" t="s">
        <v>159</v>
      </c>
      <c r="AU269" s="199" t="s">
        <v>85</v>
      </c>
      <c r="AY269" s="17" t="s">
        <v>157</v>
      </c>
      <c r="BE269" s="200">
        <f t="shared" si="54"/>
        <v>0</v>
      </c>
      <c r="BF269" s="200">
        <f t="shared" si="55"/>
        <v>0</v>
      </c>
      <c r="BG269" s="200">
        <f t="shared" si="56"/>
        <v>0</v>
      </c>
      <c r="BH269" s="200">
        <f t="shared" si="57"/>
        <v>0</v>
      </c>
      <c r="BI269" s="200">
        <f t="shared" si="58"/>
        <v>0</v>
      </c>
      <c r="BJ269" s="17" t="s">
        <v>85</v>
      </c>
      <c r="BK269" s="200">
        <f t="shared" si="59"/>
        <v>0</v>
      </c>
      <c r="BL269" s="17" t="s">
        <v>163</v>
      </c>
      <c r="BM269" s="199" t="s">
        <v>2825</v>
      </c>
    </row>
    <row r="270" spans="1:65" s="2" customFormat="1" ht="21.75" customHeight="1">
      <c r="A270" s="34"/>
      <c r="B270" s="35"/>
      <c r="C270" s="187" t="s">
        <v>938</v>
      </c>
      <c r="D270" s="187" t="s">
        <v>159</v>
      </c>
      <c r="E270" s="188" t="s">
        <v>621</v>
      </c>
      <c r="F270" s="189" t="s">
        <v>2395</v>
      </c>
      <c r="G270" s="190" t="s">
        <v>1854</v>
      </c>
      <c r="H270" s="191">
        <v>8</v>
      </c>
      <c r="I270" s="192"/>
      <c r="J270" s="193">
        <f t="shared" si="50"/>
        <v>0</v>
      </c>
      <c r="K270" s="194"/>
      <c r="L270" s="39"/>
      <c r="M270" s="195" t="s">
        <v>1</v>
      </c>
      <c r="N270" s="196" t="s">
        <v>42</v>
      </c>
      <c r="O270" s="71"/>
      <c r="P270" s="197">
        <f t="shared" si="51"/>
        <v>0</v>
      </c>
      <c r="Q270" s="197">
        <v>0</v>
      </c>
      <c r="R270" s="197">
        <f t="shared" si="52"/>
        <v>0</v>
      </c>
      <c r="S270" s="197">
        <v>0</v>
      </c>
      <c r="T270" s="198">
        <f t="shared" si="53"/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9" t="s">
        <v>163</v>
      </c>
      <c r="AT270" s="199" t="s">
        <v>159</v>
      </c>
      <c r="AU270" s="199" t="s">
        <v>85</v>
      </c>
      <c r="AY270" s="17" t="s">
        <v>157</v>
      </c>
      <c r="BE270" s="200">
        <f t="shared" si="54"/>
        <v>0</v>
      </c>
      <c r="BF270" s="200">
        <f t="shared" si="55"/>
        <v>0</v>
      </c>
      <c r="BG270" s="200">
        <f t="shared" si="56"/>
        <v>0</v>
      </c>
      <c r="BH270" s="200">
        <f t="shared" si="57"/>
        <v>0</v>
      </c>
      <c r="BI270" s="200">
        <f t="shared" si="58"/>
        <v>0</v>
      </c>
      <c r="BJ270" s="17" t="s">
        <v>85</v>
      </c>
      <c r="BK270" s="200">
        <f t="shared" si="59"/>
        <v>0</v>
      </c>
      <c r="BL270" s="17" t="s">
        <v>163</v>
      </c>
      <c r="BM270" s="199" t="s">
        <v>2826</v>
      </c>
    </row>
    <row r="271" spans="1:65" s="2" customFormat="1" ht="24.2" customHeight="1">
      <c r="A271" s="34"/>
      <c r="B271" s="35"/>
      <c r="C271" s="187" t="s">
        <v>942</v>
      </c>
      <c r="D271" s="187" t="s">
        <v>159</v>
      </c>
      <c r="E271" s="188" t="s">
        <v>2827</v>
      </c>
      <c r="F271" s="189" t="s">
        <v>2828</v>
      </c>
      <c r="G271" s="190" t="s">
        <v>1854</v>
      </c>
      <c r="H271" s="191">
        <v>8</v>
      </c>
      <c r="I271" s="192"/>
      <c r="J271" s="193">
        <f t="shared" si="50"/>
        <v>0</v>
      </c>
      <c r="K271" s="194"/>
      <c r="L271" s="39"/>
      <c r="M271" s="195" t="s">
        <v>1</v>
      </c>
      <c r="N271" s="196" t="s">
        <v>42</v>
      </c>
      <c r="O271" s="71"/>
      <c r="P271" s="197">
        <f t="shared" si="51"/>
        <v>0</v>
      </c>
      <c r="Q271" s="197">
        <v>0</v>
      </c>
      <c r="R271" s="197">
        <f t="shared" si="52"/>
        <v>0</v>
      </c>
      <c r="S271" s="197">
        <v>0</v>
      </c>
      <c r="T271" s="198">
        <f t="shared" si="53"/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9" t="s">
        <v>163</v>
      </c>
      <c r="AT271" s="199" t="s">
        <v>159</v>
      </c>
      <c r="AU271" s="199" t="s">
        <v>85</v>
      </c>
      <c r="AY271" s="17" t="s">
        <v>157</v>
      </c>
      <c r="BE271" s="200">
        <f t="shared" si="54"/>
        <v>0</v>
      </c>
      <c r="BF271" s="200">
        <f t="shared" si="55"/>
        <v>0</v>
      </c>
      <c r="BG271" s="200">
        <f t="shared" si="56"/>
        <v>0</v>
      </c>
      <c r="BH271" s="200">
        <f t="shared" si="57"/>
        <v>0</v>
      </c>
      <c r="BI271" s="200">
        <f t="shared" si="58"/>
        <v>0</v>
      </c>
      <c r="BJ271" s="17" t="s">
        <v>85</v>
      </c>
      <c r="BK271" s="200">
        <f t="shared" si="59"/>
        <v>0</v>
      </c>
      <c r="BL271" s="17" t="s">
        <v>163</v>
      </c>
      <c r="BM271" s="199" t="s">
        <v>2829</v>
      </c>
    </row>
    <row r="272" spans="1:65" s="2" customFormat="1" ht="24.2" customHeight="1">
      <c r="A272" s="34"/>
      <c r="B272" s="35"/>
      <c r="C272" s="187" t="s">
        <v>946</v>
      </c>
      <c r="D272" s="187" t="s">
        <v>159</v>
      </c>
      <c r="E272" s="188" t="s">
        <v>2830</v>
      </c>
      <c r="F272" s="189" t="s">
        <v>2831</v>
      </c>
      <c r="G272" s="190" t="s">
        <v>1854</v>
      </c>
      <c r="H272" s="191">
        <v>6</v>
      </c>
      <c r="I272" s="192"/>
      <c r="J272" s="193">
        <f t="shared" si="50"/>
        <v>0</v>
      </c>
      <c r="K272" s="194"/>
      <c r="L272" s="39"/>
      <c r="M272" s="195" t="s">
        <v>1</v>
      </c>
      <c r="N272" s="196" t="s">
        <v>42</v>
      </c>
      <c r="O272" s="71"/>
      <c r="P272" s="197">
        <f t="shared" si="51"/>
        <v>0</v>
      </c>
      <c r="Q272" s="197">
        <v>0</v>
      </c>
      <c r="R272" s="197">
        <f t="shared" si="52"/>
        <v>0</v>
      </c>
      <c r="S272" s="197">
        <v>0</v>
      </c>
      <c r="T272" s="198">
        <f t="shared" si="53"/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9" t="s">
        <v>163</v>
      </c>
      <c r="AT272" s="199" t="s">
        <v>159</v>
      </c>
      <c r="AU272" s="199" t="s">
        <v>85</v>
      </c>
      <c r="AY272" s="17" t="s">
        <v>157</v>
      </c>
      <c r="BE272" s="200">
        <f t="shared" si="54"/>
        <v>0</v>
      </c>
      <c r="BF272" s="200">
        <f t="shared" si="55"/>
        <v>0</v>
      </c>
      <c r="BG272" s="200">
        <f t="shared" si="56"/>
        <v>0</v>
      </c>
      <c r="BH272" s="200">
        <f t="shared" si="57"/>
        <v>0</v>
      </c>
      <c r="BI272" s="200">
        <f t="shared" si="58"/>
        <v>0</v>
      </c>
      <c r="BJ272" s="17" t="s">
        <v>85</v>
      </c>
      <c r="BK272" s="200">
        <f t="shared" si="59"/>
        <v>0</v>
      </c>
      <c r="BL272" s="17" t="s">
        <v>163</v>
      </c>
      <c r="BM272" s="199" t="s">
        <v>2832</v>
      </c>
    </row>
    <row r="273" spans="1:65" s="2" customFormat="1" ht="16.5" customHeight="1">
      <c r="A273" s="34"/>
      <c r="B273" s="35"/>
      <c r="C273" s="187" t="s">
        <v>950</v>
      </c>
      <c r="D273" s="187" t="s">
        <v>159</v>
      </c>
      <c r="E273" s="188" t="s">
        <v>2833</v>
      </c>
      <c r="F273" s="189" t="s">
        <v>2834</v>
      </c>
      <c r="G273" s="190" t="s">
        <v>1854</v>
      </c>
      <c r="H273" s="191">
        <v>24</v>
      </c>
      <c r="I273" s="192"/>
      <c r="J273" s="193">
        <f t="shared" si="50"/>
        <v>0</v>
      </c>
      <c r="K273" s="194"/>
      <c r="L273" s="39"/>
      <c r="M273" s="195" t="s">
        <v>1</v>
      </c>
      <c r="N273" s="196" t="s">
        <v>42</v>
      </c>
      <c r="O273" s="71"/>
      <c r="P273" s="197">
        <f t="shared" si="51"/>
        <v>0</v>
      </c>
      <c r="Q273" s="197">
        <v>0</v>
      </c>
      <c r="R273" s="197">
        <f t="shared" si="52"/>
        <v>0</v>
      </c>
      <c r="S273" s="197">
        <v>0</v>
      </c>
      <c r="T273" s="198">
        <f t="shared" si="53"/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9" t="s">
        <v>163</v>
      </c>
      <c r="AT273" s="199" t="s">
        <v>159</v>
      </c>
      <c r="AU273" s="199" t="s">
        <v>85</v>
      </c>
      <c r="AY273" s="17" t="s">
        <v>157</v>
      </c>
      <c r="BE273" s="200">
        <f t="shared" si="54"/>
        <v>0</v>
      </c>
      <c r="BF273" s="200">
        <f t="shared" si="55"/>
        <v>0</v>
      </c>
      <c r="BG273" s="200">
        <f t="shared" si="56"/>
        <v>0</v>
      </c>
      <c r="BH273" s="200">
        <f t="shared" si="57"/>
        <v>0</v>
      </c>
      <c r="BI273" s="200">
        <f t="shared" si="58"/>
        <v>0</v>
      </c>
      <c r="BJ273" s="17" t="s">
        <v>85</v>
      </c>
      <c r="BK273" s="200">
        <f t="shared" si="59"/>
        <v>0</v>
      </c>
      <c r="BL273" s="17" t="s">
        <v>163</v>
      </c>
      <c r="BM273" s="199" t="s">
        <v>2835</v>
      </c>
    </row>
    <row r="274" spans="1:65" s="2" customFormat="1" ht="16.5" customHeight="1">
      <c r="A274" s="34"/>
      <c r="B274" s="35"/>
      <c r="C274" s="187" t="s">
        <v>954</v>
      </c>
      <c r="D274" s="187" t="s">
        <v>159</v>
      </c>
      <c r="E274" s="188" t="s">
        <v>2836</v>
      </c>
      <c r="F274" s="189" t="s">
        <v>2837</v>
      </c>
      <c r="G274" s="190" t="s">
        <v>1854</v>
      </c>
      <c r="H274" s="191">
        <v>4</v>
      </c>
      <c r="I274" s="192"/>
      <c r="J274" s="193">
        <f t="shared" si="50"/>
        <v>0</v>
      </c>
      <c r="K274" s="194"/>
      <c r="L274" s="39"/>
      <c r="M274" s="195" t="s">
        <v>1</v>
      </c>
      <c r="N274" s="196" t="s">
        <v>42</v>
      </c>
      <c r="O274" s="71"/>
      <c r="P274" s="197">
        <f t="shared" si="51"/>
        <v>0</v>
      </c>
      <c r="Q274" s="197">
        <v>0</v>
      </c>
      <c r="R274" s="197">
        <f t="shared" si="52"/>
        <v>0</v>
      </c>
      <c r="S274" s="197">
        <v>0</v>
      </c>
      <c r="T274" s="198">
        <f t="shared" si="53"/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9" t="s">
        <v>163</v>
      </c>
      <c r="AT274" s="199" t="s">
        <v>159</v>
      </c>
      <c r="AU274" s="199" t="s">
        <v>85</v>
      </c>
      <c r="AY274" s="17" t="s">
        <v>157</v>
      </c>
      <c r="BE274" s="200">
        <f t="shared" si="54"/>
        <v>0</v>
      </c>
      <c r="BF274" s="200">
        <f t="shared" si="55"/>
        <v>0</v>
      </c>
      <c r="BG274" s="200">
        <f t="shared" si="56"/>
        <v>0</v>
      </c>
      <c r="BH274" s="200">
        <f t="shared" si="57"/>
        <v>0</v>
      </c>
      <c r="BI274" s="200">
        <f t="shared" si="58"/>
        <v>0</v>
      </c>
      <c r="BJ274" s="17" t="s">
        <v>85</v>
      </c>
      <c r="BK274" s="200">
        <f t="shared" si="59"/>
        <v>0</v>
      </c>
      <c r="BL274" s="17" t="s">
        <v>163</v>
      </c>
      <c r="BM274" s="199" t="s">
        <v>2838</v>
      </c>
    </row>
    <row r="275" spans="1:65" s="2" customFormat="1" ht="16.5" customHeight="1">
      <c r="A275" s="34"/>
      <c r="B275" s="35"/>
      <c r="C275" s="187" t="s">
        <v>958</v>
      </c>
      <c r="D275" s="187" t="s">
        <v>159</v>
      </c>
      <c r="E275" s="188" t="s">
        <v>2839</v>
      </c>
      <c r="F275" s="189" t="s">
        <v>2840</v>
      </c>
      <c r="G275" s="190" t="s">
        <v>1854</v>
      </c>
      <c r="H275" s="191">
        <v>4</v>
      </c>
      <c r="I275" s="192"/>
      <c r="J275" s="193">
        <f t="shared" si="50"/>
        <v>0</v>
      </c>
      <c r="K275" s="194"/>
      <c r="L275" s="39"/>
      <c r="M275" s="195" t="s">
        <v>1</v>
      </c>
      <c r="N275" s="196" t="s">
        <v>42</v>
      </c>
      <c r="O275" s="71"/>
      <c r="P275" s="197">
        <f t="shared" si="51"/>
        <v>0</v>
      </c>
      <c r="Q275" s="197">
        <v>0</v>
      </c>
      <c r="R275" s="197">
        <f t="shared" si="52"/>
        <v>0</v>
      </c>
      <c r="S275" s="197">
        <v>0</v>
      </c>
      <c r="T275" s="198">
        <f t="shared" si="53"/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9" t="s">
        <v>163</v>
      </c>
      <c r="AT275" s="199" t="s">
        <v>159</v>
      </c>
      <c r="AU275" s="199" t="s">
        <v>85</v>
      </c>
      <c r="AY275" s="17" t="s">
        <v>157</v>
      </c>
      <c r="BE275" s="200">
        <f t="shared" si="54"/>
        <v>0</v>
      </c>
      <c r="BF275" s="200">
        <f t="shared" si="55"/>
        <v>0</v>
      </c>
      <c r="BG275" s="200">
        <f t="shared" si="56"/>
        <v>0</v>
      </c>
      <c r="BH275" s="200">
        <f t="shared" si="57"/>
        <v>0</v>
      </c>
      <c r="BI275" s="200">
        <f t="shared" si="58"/>
        <v>0</v>
      </c>
      <c r="BJ275" s="17" t="s">
        <v>85</v>
      </c>
      <c r="BK275" s="200">
        <f t="shared" si="59"/>
        <v>0</v>
      </c>
      <c r="BL275" s="17" t="s">
        <v>163</v>
      </c>
      <c r="BM275" s="199" t="s">
        <v>2841</v>
      </c>
    </row>
    <row r="276" spans="1:65" s="2" customFormat="1" ht="16.5" customHeight="1">
      <c r="A276" s="34"/>
      <c r="B276" s="35"/>
      <c r="C276" s="187" t="s">
        <v>962</v>
      </c>
      <c r="D276" s="187" t="s">
        <v>159</v>
      </c>
      <c r="E276" s="188" t="s">
        <v>2842</v>
      </c>
      <c r="F276" s="189" t="s">
        <v>2843</v>
      </c>
      <c r="G276" s="190" t="s">
        <v>1854</v>
      </c>
      <c r="H276" s="191">
        <v>2</v>
      </c>
      <c r="I276" s="192"/>
      <c r="J276" s="193">
        <f t="shared" si="50"/>
        <v>0</v>
      </c>
      <c r="K276" s="194"/>
      <c r="L276" s="39"/>
      <c r="M276" s="195" t="s">
        <v>1</v>
      </c>
      <c r="N276" s="196" t="s">
        <v>42</v>
      </c>
      <c r="O276" s="71"/>
      <c r="P276" s="197">
        <f t="shared" si="51"/>
        <v>0</v>
      </c>
      <c r="Q276" s="197">
        <v>0</v>
      </c>
      <c r="R276" s="197">
        <f t="shared" si="52"/>
        <v>0</v>
      </c>
      <c r="S276" s="197">
        <v>0</v>
      </c>
      <c r="T276" s="198">
        <f t="shared" si="53"/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9" t="s">
        <v>163</v>
      </c>
      <c r="AT276" s="199" t="s">
        <v>159</v>
      </c>
      <c r="AU276" s="199" t="s">
        <v>85</v>
      </c>
      <c r="AY276" s="17" t="s">
        <v>157</v>
      </c>
      <c r="BE276" s="200">
        <f t="shared" si="54"/>
        <v>0</v>
      </c>
      <c r="BF276" s="200">
        <f t="shared" si="55"/>
        <v>0</v>
      </c>
      <c r="BG276" s="200">
        <f t="shared" si="56"/>
        <v>0</v>
      </c>
      <c r="BH276" s="200">
        <f t="shared" si="57"/>
        <v>0</v>
      </c>
      <c r="BI276" s="200">
        <f t="shared" si="58"/>
        <v>0</v>
      </c>
      <c r="BJ276" s="17" t="s">
        <v>85</v>
      </c>
      <c r="BK276" s="200">
        <f t="shared" si="59"/>
        <v>0</v>
      </c>
      <c r="BL276" s="17" t="s">
        <v>163</v>
      </c>
      <c r="BM276" s="199" t="s">
        <v>2844</v>
      </c>
    </row>
    <row r="277" spans="1:65" s="2" customFormat="1" ht="16.5" customHeight="1">
      <c r="A277" s="34"/>
      <c r="B277" s="35"/>
      <c r="C277" s="187" t="s">
        <v>967</v>
      </c>
      <c r="D277" s="187" t="s">
        <v>159</v>
      </c>
      <c r="E277" s="188" t="s">
        <v>2845</v>
      </c>
      <c r="F277" s="189" t="s">
        <v>2846</v>
      </c>
      <c r="G277" s="190" t="s">
        <v>1854</v>
      </c>
      <c r="H277" s="191">
        <v>2</v>
      </c>
      <c r="I277" s="192"/>
      <c r="J277" s="193">
        <f t="shared" si="50"/>
        <v>0</v>
      </c>
      <c r="K277" s="194"/>
      <c r="L277" s="39"/>
      <c r="M277" s="195" t="s">
        <v>1</v>
      </c>
      <c r="N277" s="196" t="s">
        <v>42</v>
      </c>
      <c r="O277" s="71"/>
      <c r="P277" s="197">
        <f t="shared" si="51"/>
        <v>0</v>
      </c>
      <c r="Q277" s="197">
        <v>0</v>
      </c>
      <c r="R277" s="197">
        <f t="shared" si="52"/>
        <v>0</v>
      </c>
      <c r="S277" s="197">
        <v>0</v>
      </c>
      <c r="T277" s="198">
        <f t="shared" si="53"/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9" t="s">
        <v>163</v>
      </c>
      <c r="AT277" s="199" t="s">
        <v>159</v>
      </c>
      <c r="AU277" s="199" t="s">
        <v>85</v>
      </c>
      <c r="AY277" s="17" t="s">
        <v>157</v>
      </c>
      <c r="BE277" s="200">
        <f t="shared" si="54"/>
        <v>0</v>
      </c>
      <c r="BF277" s="200">
        <f t="shared" si="55"/>
        <v>0</v>
      </c>
      <c r="BG277" s="200">
        <f t="shared" si="56"/>
        <v>0</v>
      </c>
      <c r="BH277" s="200">
        <f t="shared" si="57"/>
        <v>0</v>
      </c>
      <c r="BI277" s="200">
        <f t="shared" si="58"/>
        <v>0</v>
      </c>
      <c r="BJ277" s="17" t="s">
        <v>85</v>
      </c>
      <c r="BK277" s="200">
        <f t="shared" si="59"/>
        <v>0</v>
      </c>
      <c r="BL277" s="17" t="s">
        <v>163</v>
      </c>
      <c r="BM277" s="199" t="s">
        <v>2847</v>
      </c>
    </row>
    <row r="278" spans="1:65" s="2" customFormat="1" ht="24.2" customHeight="1">
      <c r="A278" s="34"/>
      <c r="B278" s="35"/>
      <c r="C278" s="187" t="s">
        <v>972</v>
      </c>
      <c r="D278" s="187" t="s">
        <v>159</v>
      </c>
      <c r="E278" s="188" t="s">
        <v>2848</v>
      </c>
      <c r="F278" s="189" t="s">
        <v>2849</v>
      </c>
      <c r="G278" s="190" t="s">
        <v>487</v>
      </c>
      <c r="H278" s="191">
        <v>10</v>
      </c>
      <c r="I278" s="192"/>
      <c r="J278" s="193">
        <f t="shared" si="50"/>
        <v>0</v>
      </c>
      <c r="K278" s="194"/>
      <c r="L278" s="39"/>
      <c r="M278" s="195" t="s">
        <v>1</v>
      </c>
      <c r="N278" s="196" t="s">
        <v>42</v>
      </c>
      <c r="O278" s="71"/>
      <c r="P278" s="197">
        <f t="shared" si="51"/>
        <v>0</v>
      </c>
      <c r="Q278" s="197">
        <v>0</v>
      </c>
      <c r="R278" s="197">
        <f t="shared" si="52"/>
        <v>0</v>
      </c>
      <c r="S278" s="197">
        <v>0</v>
      </c>
      <c r="T278" s="198">
        <f t="shared" si="53"/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9" t="s">
        <v>163</v>
      </c>
      <c r="AT278" s="199" t="s">
        <v>159</v>
      </c>
      <c r="AU278" s="199" t="s">
        <v>85</v>
      </c>
      <c r="AY278" s="17" t="s">
        <v>157</v>
      </c>
      <c r="BE278" s="200">
        <f t="shared" si="54"/>
        <v>0</v>
      </c>
      <c r="BF278" s="200">
        <f t="shared" si="55"/>
        <v>0</v>
      </c>
      <c r="BG278" s="200">
        <f t="shared" si="56"/>
        <v>0</v>
      </c>
      <c r="BH278" s="200">
        <f t="shared" si="57"/>
        <v>0</v>
      </c>
      <c r="BI278" s="200">
        <f t="shared" si="58"/>
        <v>0</v>
      </c>
      <c r="BJ278" s="17" t="s">
        <v>85</v>
      </c>
      <c r="BK278" s="200">
        <f t="shared" si="59"/>
        <v>0</v>
      </c>
      <c r="BL278" s="17" t="s">
        <v>163</v>
      </c>
      <c r="BM278" s="199" t="s">
        <v>2850</v>
      </c>
    </row>
    <row r="279" spans="1:65" s="2" customFormat="1" ht="16.5" customHeight="1">
      <c r="A279" s="34"/>
      <c r="B279" s="35"/>
      <c r="C279" s="187" t="s">
        <v>976</v>
      </c>
      <c r="D279" s="187" t="s">
        <v>159</v>
      </c>
      <c r="E279" s="188" t="s">
        <v>2851</v>
      </c>
      <c r="F279" s="189" t="s">
        <v>2852</v>
      </c>
      <c r="G279" s="190" t="s">
        <v>487</v>
      </c>
      <c r="H279" s="191">
        <v>10</v>
      </c>
      <c r="I279" s="192"/>
      <c r="J279" s="193">
        <f t="shared" si="50"/>
        <v>0</v>
      </c>
      <c r="K279" s="194"/>
      <c r="L279" s="39"/>
      <c r="M279" s="195" t="s">
        <v>1</v>
      </c>
      <c r="N279" s="196" t="s">
        <v>42</v>
      </c>
      <c r="O279" s="71"/>
      <c r="P279" s="197">
        <f t="shared" si="51"/>
        <v>0</v>
      </c>
      <c r="Q279" s="197">
        <v>0</v>
      </c>
      <c r="R279" s="197">
        <f t="shared" si="52"/>
        <v>0</v>
      </c>
      <c r="S279" s="197">
        <v>0</v>
      </c>
      <c r="T279" s="198">
        <f t="shared" si="53"/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9" t="s">
        <v>163</v>
      </c>
      <c r="AT279" s="199" t="s">
        <v>159</v>
      </c>
      <c r="AU279" s="199" t="s">
        <v>85</v>
      </c>
      <c r="AY279" s="17" t="s">
        <v>157</v>
      </c>
      <c r="BE279" s="200">
        <f t="shared" si="54"/>
        <v>0</v>
      </c>
      <c r="BF279" s="200">
        <f t="shared" si="55"/>
        <v>0</v>
      </c>
      <c r="BG279" s="200">
        <f t="shared" si="56"/>
        <v>0</v>
      </c>
      <c r="BH279" s="200">
        <f t="shared" si="57"/>
        <v>0</v>
      </c>
      <c r="BI279" s="200">
        <f t="shared" si="58"/>
        <v>0</v>
      </c>
      <c r="BJ279" s="17" t="s">
        <v>85</v>
      </c>
      <c r="BK279" s="200">
        <f t="shared" si="59"/>
        <v>0</v>
      </c>
      <c r="BL279" s="17" t="s">
        <v>163</v>
      </c>
      <c r="BM279" s="199" t="s">
        <v>2853</v>
      </c>
    </row>
    <row r="280" spans="1:65" s="2" customFormat="1" ht="24.2" customHeight="1">
      <c r="A280" s="34"/>
      <c r="B280" s="35"/>
      <c r="C280" s="187" t="s">
        <v>980</v>
      </c>
      <c r="D280" s="187" t="s">
        <v>159</v>
      </c>
      <c r="E280" s="188" t="s">
        <v>2854</v>
      </c>
      <c r="F280" s="189" t="s">
        <v>2855</v>
      </c>
      <c r="G280" s="190" t="s">
        <v>487</v>
      </c>
      <c r="H280" s="191">
        <v>10</v>
      </c>
      <c r="I280" s="192"/>
      <c r="J280" s="193">
        <f t="shared" si="50"/>
        <v>0</v>
      </c>
      <c r="K280" s="194"/>
      <c r="L280" s="39"/>
      <c r="M280" s="195" t="s">
        <v>1</v>
      </c>
      <c r="N280" s="196" t="s">
        <v>42</v>
      </c>
      <c r="O280" s="71"/>
      <c r="P280" s="197">
        <f t="shared" si="51"/>
        <v>0</v>
      </c>
      <c r="Q280" s="197">
        <v>0</v>
      </c>
      <c r="R280" s="197">
        <f t="shared" si="52"/>
        <v>0</v>
      </c>
      <c r="S280" s="197">
        <v>0</v>
      </c>
      <c r="T280" s="198">
        <f t="shared" si="53"/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9" t="s">
        <v>163</v>
      </c>
      <c r="AT280" s="199" t="s">
        <v>159</v>
      </c>
      <c r="AU280" s="199" t="s">
        <v>85</v>
      </c>
      <c r="AY280" s="17" t="s">
        <v>157</v>
      </c>
      <c r="BE280" s="200">
        <f t="shared" si="54"/>
        <v>0</v>
      </c>
      <c r="BF280" s="200">
        <f t="shared" si="55"/>
        <v>0</v>
      </c>
      <c r="BG280" s="200">
        <f t="shared" si="56"/>
        <v>0</v>
      </c>
      <c r="BH280" s="200">
        <f t="shared" si="57"/>
        <v>0</v>
      </c>
      <c r="BI280" s="200">
        <f t="shared" si="58"/>
        <v>0</v>
      </c>
      <c r="BJ280" s="17" t="s">
        <v>85</v>
      </c>
      <c r="BK280" s="200">
        <f t="shared" si="59"/>
        <v>0</v>
      </c>
      <c r="BL280" s="17" t="s">
        <v>163</v>
      </c>
      <c r="BM280" s="199" t="s">
        <v>2856</v>
      </c>
    </row>
    <row r="281" spans="1:65" s="12" customFormat="1" ht="25.9" customHeight="1">
      <c r="B281" s="171"/>
      <c r="C281" s="172"/>
      <c r="D281" s="173" t="s">
        <v>76</v>
      </c>
      <c r="E281" s="174" t="s">
        <v>2857</v>
      </c>
      <c r="F281" s="174" t="s">
        <v>2858</v>
      </c>
      <c r="G281" s="172"/>
      <c r="H281" s="172"/>
      <c r="I281" s="175"/>
      <c r="J281" s="176">
        <f>BK281</f>
        <v>0</v>
      </c>
      <c r="K281" s="172"/>
      <c r="L281" s="177"/>
      <c r="M281" s="253"/>
      <c r="N281" s="254"/>
      <c r="O281" s="254"/>
      <c r="P281" s="255">
        <v>0</v>
      </c>
      <c r="Q281" s="254"/>
      <c r="R281" s="255">
        <v>0</v>
      </c>
      <c r="S281" s="254"/>
      <c r="T281" s="256">
        <v>0</v>
      </c>
      <c r="AR281" s="182" t="s">
        <v>85</v>
      </c>
      <c r="AT281" s="183" t="s">
        <v>76</v>
      </c>
      <c r="AU281" s="183" t="s">
        <v>77</v>
      </c>
      <c r="AY281" s="182" t="s">
        <v>157</v>
      </c>
      <c r="BK281" s="184">
        <v>0</v>
      </c>
    </row>
    <row r="282" spans="1:65" s="2" customFormat="1" ht="6.95" customHeight="1">
      <c r="A282" s="34"/>
      <c r="B282" s="54"/>
      <c r="C282" s="55"/>
      <c r="D282" s="55"/>
      <c r="E282" s="55"/>
      <c r="F282" s="55"/>
      <c r="G282" s="55"/>
      <c r="H282" s="55"/>
      <c r="I282" s="55"/>
      <c r="J282" s="55"/>
      <c r="K282" s="55"/>
      <c r="L282" s="39"/>
      <c r="M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</row>
  </sheetData>
  <sheetProtection algorithmName="SHA-512" hashValue="FVD34azUHgDeQUYY9IWnMwpYnPVaHZNR5MAdaFsdsyv4QwVGMxd+AJfQ4vztw6uodV92Xej88fdsVqH0EzkUwQ==" saltValue="Sp+QmH7FI9xwdNArVaOB/CX/PRjJmFT8xsDncxfBsupBvC+F9K62lbrPZ1J8DzRY4VLNj2hCLSvmwD0JgzIGsw==" spinCount="100000" sheet="1" objects="1" scenarios="1" formatColumns="0" formatRows="0" autoFilter="0"/>
  <autoFilter ref="C121:K281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34"/>
  <sheetViews>
    <sheetView showGridLines="0" workbookViewId="0"/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105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>
      <c r="B4" s="20"/>
      <c r="D4" s="110" t="s">
        <v>106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8" t="str">
        <f>'Rekapitulace stavby'!K6</f>
        <v>Základní škola Tuklaty – Přístavba tělocvičny a učeben_REV2</v>
      </c>
      <c r="F7" s="299"/>
      <c r="G7" s="299"/>
      <c r="H7" s="299"/>
      <c r="L7" s="20"/>
    </row>
    <row r="8" spans="1:46" s="2" customFormat="1" ht="12" customHeight="1">
      <c r="A8" s="34"/>
      <c r="B8" s="39"/>
      <c r="C8" s="34"/>
      <c r="D8" s="112" t="s">
        <v>107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0" t="s">
        <v>2859</v>
      </c>
      <c r="F9" s="301"/>
      <c r="G9" s="301"/>
      <c r="H9" s="301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1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19</v>
      </c>
      <c r="G11" s="34"/>
      <c r="H11" s="34"/>
      <c r="I11" s="112" t="s">
        <v>20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21</v>
      </c>
      <c r="E12" s="34"/>
      <c r="F12" s="113" t="s">
        <v>22</v>
      </c>
      <c r="G12" s="34"/>
      <c r="H12" s="34"/>
      <c r="I12" s="112" t="s">
        <v>23</v>
      </c>
      <c r="J12" s="114" t="str">
        <f>'Rekapitulace stavby'!AN8</f>
        <v>23. 2. 2024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25</v>
      </c>
      <c r="E14" s="34"/>
      <c r="F14" s="34"/>
      <c r="G14" s="34"/>
      <c r="H14" s="34"/>
      <c r="I14" s="112" t="s">
        <v>26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26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2" t="str">
        <f>'Rekapitulace stavby'!E14</f>
        <v>Vyplň údaj</v>
      </c>
      <c r="F18" s="303"/>
      <c r="G18" s="303"/>
      <c r="H18" s="303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26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26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109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4" t="s">
        <v>1</v>
      </c>
      <c r="F27" s="304"/>
      <c r="G27" s="304"/>
      <c r="H27" s="304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41</v>
      </c>
      <c r="E33" s="112" t="s">
        <v>42</v>
      </c>
      <c r="F33" s="123">
        <f>ROUND((SUM(BE122:BE133)),  2)</f>
        <v>0</v>
      </c>
      <c r="G33" s="34"/>
      <c r="H33" s="34"/>
      <c r="I33" s="124">
        <v>0.21</v>
      </c>
      <c r="J33" s="123">
        <f>ROUND(((SUM(BE122:BE133))*I33),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43</v>
      </c>
      <c r="F34" s="123">
        <f>ROUND((SUM(BF122:BF133)),  2)</f>
        <v>0</v>
      </c>
      <c r="G34" s="34"/>
      <c r="H34" s="34"/>
      <c r="I34" s="124">
        <v>0.12</v>
      </c>
      <c r="J34" s="123">
        <f>ROUND(((SUM(BF122:BF133))*I34),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44</v>
      </c>
      <c r="F35" s="123">
        <f>ROUND((SUM(BG122:BG133)),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45</v>
      </c>
      <c r="F36" s="123">
        <f>ROUND((SUM(BH122:BH133)),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46</v>
      </c>
      <c r="F37" s="123">
        <f>ROUND((SUM(BI122:BI133)),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ht="10.15">
      <c r="B51" s="20"/>
      <c r="L51" s="20"/>
    </row>
    <row r="52" spans="1:31" ht="10.15">
      <c r="B52" s="20"/>
      <c r="L52" s="20"/>
    </row>
    <row r="53" spans="1:31" ht="10.15">
      <c r="B53" s="20"/>
      <c r="L53" s="20"/>
    </row>
    <row r="54" spans="1:31" ht="10.15">
      <c r="B54" s="20"/>
      <c r="L54" s="20"/>
    </row>
    <row r="55" spans="1:31" ht="10.15">
      <c r="B55" s="20"/>
      <c r="L55" s="20"/>
    </row>
    <row r="56" spans="1:31" ht="10.15">
      <c r="B56" s="20"/>
      <c r="L56" s="20"/>
    </row>
    <row r="57" spans="1:31" ht="10.15">
      <c r="B57" s="20"/>
      <c r="L57" s="20"/>
    </row>
    <row r="58" spans="1:31" ht="10.15">
      <c r="B58" s="20"/>
      <c r="L58" s="20"/>
    </row>
    <row r="59" spans="1:31" ht="10.15">
      <c r="B59" s="20"/>
      <c r="L59" s="20"/>
    </row>
    <row r="60" spans="1:31" ht="10.15">
      <c r="B60" s="20"/>
      <c r="L60" s="20"/>
    </row>
    <row r="61" spans="1:31" s="2" customFormat="1" ht="12.75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15">
      <c r="B62" s="20"/>
      <c r="L62" s="20"/>
    </row>
    <row r="63" spans="1:31" ht="10.15">
      <c r="B63" s="20"/>
      <c r="L63" s="20"/>
    </row>
    <row r="64" spans="1:31" ht="10.15">
      <c r="B64" s="20"/>
      <c r="L64" s="20"/>
    </row>
    <row r="65" spans="1:31" s="2" customFormat="1" ht="13.15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15">
      <c r="B66" s="20"/>
      <c r="L66" s="20"/>
    </row>
    <row r="67" spans="1:31" ht="10.15">
      <c r="B67" s="20"/>
      <c r="L67" s="20"/>
    </row>
    <row r="68" spans="1:31" ht="10.15">
      <c r="B68" s="20"/>
      <c r="L68" s="20"/>
    </row>
    <row r="69" spans="1:31" ht="10.15">
      <c r="B69" s="20"/>
      <c r="L69" s="20"/>
    </row>
    <row r="70" spans="1:31" ht="10.15">
      <c r="B70" s="20"/>
      <c r="L70" s="20"/>
    </row>
    <row r="71" spans="1:31" ht="10.15">
      <c r="B71" s="20"/>
      <c r="L71" s="20"/>
    </row>
    <row r="72" spans="1:31" ht="10.15">
      <c r="B72" s="20"/>
      <c r="L72" s="20"/>
    </row>
    <row r="73" spans="1:31" ht="10.15">
      <c r="B73" s="20"/>
      <c r="L73" s="20"/>
    </row>
    <row r="74" spans="1:31" ht="10.15">
      <c r="B74" s="20"/>
      <c r="L74" s="20"/>
    </row>
    <row r="75" spans="1:31" ht="10.15">
      <c r="B75" s="20"/>
      <c r="L75" s="20"/>
    </row>
    <row r="76" spans="1:31" s="2" customFormat="1" ht="12.75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5" t="str">
        <f>E7</f>
        <v>Základní škola Tuklaty – Přístavba tělocvičny a učeben_REV2</v>
      </c>
      <c r="F85" s="306"/>
      <c r="G85" s="306"/>
      <c r="H85" s="306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107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7" t="str">
        <f>E9</f>
        <v>D0.0 - Příprava území, VRN</v>
      </c>
      <c r="F87" s="307"/>
      <c r="G87" s="307"/>
      <c r="H87" s="307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21</v>
      </c>
      <c r="D89" s="36"/>
      <c r="E89" s="36"/>
      <c r="F89" s="27" t="str">
        <f>F12</f>
        <v xml:space="preserve"> </v>
      </c>
      <c r="G89" s="36"/>
      <c r="H89" s="36"/>
      <c r="I89" s="29" t="s">
        <v>23</v>
      </c>
      <c r="J89" s="66" t="str">
        <f>IF(J12="","",J12)</f>
        <v>23. 2. 2024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25</v>
      </c>
      <c r="D91" s="36"/>
      <c r="E91" s="36"/>
      <c r="F91" s="27" t="str">
        <f>E15</f>
        <v>Obec Tuklaty</v>
      </c>
      <c r="G91" s="36"/>
      <c r="H91" s="36"/>
      <c r="I91" s="29" t="s">
        <v>31</v>
      </c>
      <c r="J91" s="32" t="str">
        <f>E21</f>
        <v>INGARA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Ing. Aleš Řada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111</v>
      </c>
      <c r="D94" s="144"/>
      <c r="E94" s="144"/>
      <c r="F94" s="144"/>
      <c r="G94" s="144"/>
      <c r="H94" s="144"/>
      <c r="I94" s="144"/>
      <c r="J94" s="145" t="s">
        <v>112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113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7"/>
      <c r="C97" s="148"/>
      <c r="D97" s="149" t="s">
        <v>2860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2861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2862</v>
      </c>
      <c r="E99" s="156"/>
      <c r="F99" s="156"/>
      <c r="G99" s="156"/>
      <c r="H99" s="156"/>
      <c r="I99" s="156"/>
      <c r="J99" s="157">
        <f>J126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2863</v>
      </c>
      <c r="E100" s="156"/>
      <c r="F100" s="156"/>
      <c r="G100" s="156"/>
      <c r="H100" s="156"/>
      <c r="I100" s="156"/>
      <c r="J100" s="157">
        <f>J128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2864</v>
      </c>
      <c r="E101" s="156"/>
      <c r="F101" s="156"/>
      <c r="G101" s="156"/>
      <c r="H101" s="156"/>
      <c r="I101" s="156"/>
      <c r="J101" s="157">
        <f>J130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2865</v>
      </c>
      <c r="E102" s="156"/>
      <c r="F102" s="156"/>
      <c r="G102" s="156"/>
      <c r="H102" s="156"/>
      <c r="I102" s="156"/>
      <c r="J102" s="157">
        <f>J132</f>
        <v>0</v>
      </c>
      <c r="K102" s="154"/>
      <c r="L102" s="158"/>
    </row>
    <row r="103" spans="1:31" s="2" customFormat="1" ht="21.8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142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5" t="str">
        <f>E7</f>
        <v>Základní škola Tuklaty – Přístavba tělocvičny a učeben_REV2</v>
      </c>
      <c r="F112" s="306"/>
      <c r="G112" s="306"/>
      <c r="H112" s="30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107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57" t="str">
        <f>E9</f>
        <v>D0.0 - Příprava území, VRN</v>
      </c>
      <c r="F114" s="307"/>
      <c r="G114" s="307"/>
      <c r="H114" s="307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21</v>
      </c>
      <c r="D116" s="36"/>
      <c r="E116" s="36"/>
      <c r="F116" s="27" t="str">
        <f>F12</f>
        <v xml:space="preserve"> </v>
      </c>
      <c r="G116" s="36"/>
      <c r="H116" s="36"/>
      <c r="I116" s="29" t="s">
        <v>23</v>
      </c>
      <c r="J116" s="66" t="str">
        <f>IF(J12="","",J12)</f>
        <v>23. 2. 2024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25</v>
      </c>
      <c r="D118" s="36"/>
      <c r="E118" s="36"/>
      <c r="F118" s="27" t="str">
        <f>E15</f>
        <v>Obec Tuklaty</v>
      </c>
      <c r="G118" s="36"/>
      <c r="H118" s="36"/>
      <c r="I118" s="29" t="s">
        <v>31</v>
      </c>
      <c r="J118" s="32" t="str">
        <f>E21</f>
        <v>INGARA s.r.o.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Ing. Aleš Řada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143</v>
      </c>
      <c r="D121" s="162" t="s">
        <v>62</v>
      </c>
      <c r="E121" s="162" t="s">
        <v>58</v>
      </c>
      <c r="F121" s="162" t="s">
        <v>59</v>
      </c>
      <c r="G121" s="162" t="s">
        <v>144</v>
      </c>
      <c r="H121" s="162" t="s">
        <v>145</v>
      </c>
      <c r="I121" s="162" t="s">
        <v>146</v>
      </c>
      <c r="J121" s="163" t="s">
        <v>112</v>
      </c>
      <c r="K121" s="164" t="s">
        <v>147</v>
      </c>
      <c r="L121" s="165"/>
      <c r="M121" s="75" t="s">
        <v>1</v>
      </c>
      <c r="N121" s="76" t="s">
        <v>41</v>
      </c>
      <c r="O121" s="76" t="s">
        <v>148</v>
      </c>
      <c r="P121" s="76" t="s">
        <v>149</v>
      </c>
      <c r="Q121" s="76" t="s">
        <v>150</v>
      </c>
      <c r="R121" s="76" t="s">
        <v>151</v>
      </c>
      <c r="S121" s="76" t="s">
        <v>152</v>
      </c>
      <c r="T121" s="77" t="s">
        <v>153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" customHeight="1">
      <c r="A122" s="34"/>
      <c r="B122" s="35"/>
      <c r="C122" s="82" t="s">
        <v>154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</f>
        <v>0</v>
      </c>
      <c r="Q122" s="79"/>
      <c r="R122" s="168">
        <f>R123</f>
        <v>0</v>
      </c>
      <c r="S122" s="79"/>
      <c r="T122" s="169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76</v>
      </c>
      <c r="AU122" s="17" t="s">
        <v>114</v>
      </c>
      <c r="BK122" s="170">
        <f>BK123</f>
        <v>0</v>
      </c>
    </row>
    <row r="123" spans="1:65" s="12" customFormat="1" ht="25.9" customHeight="1">
      <c r="B123" s="171"/>
      <c r="C123" s="172"/>
      <c r="D123" s="173" t="s">
        <v>76</v>
      </c>
      <c r="E123" s="174" t="s">
        <v>2866</v>
      </c>
      <c r="F123" s="174" t="s">
        <v>2867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P124+P126+P128+P130+P132</f>
        <v>0</v>
      </c>
      <c r="Q123" s="179"/>
      <c r="R123" s="180">
        <f>R124+R126+R128+R130+R132</f>
        <v>0</v>
      </c>
      <c r="S123" s="179"/>
      <c r="T123" s="181">
        <f>T124+T126+T128+T130+T132</f>
        <v>0</v>
      </c>
      <c r="AR123" s="182" t="s">
        <v>189</v>
      </c>
      <c r="AT123" s="183" t="s">
        <v>76</v>
      </c>
      <c r="AU123" s="183" t="s">
        <v>77</v>
      </c>
      <c r="AY123" s="182" t="s">
        <v>157</v>
      </c>
      <c r="BK123" s="184">
        <f>BK124+BK126+BK128+BK130+BK132</f>
        <v>0</v>
      </c>
    </row>
    <row r="124" spans="1:65" s="12" customFormat="1" ht="22.8" customHeight="1">
      <c r="B124" s="171"/>
      <c r="C124" s="172"/>
      <c r="D124" s="173" t="s">
        <v>76</v>
      </c>
      <c r="E124" s="185" t="s">
        <v>2868</v>
      </c>
      <c r="F124" s="185" t="s">
        <v>2869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P125</f>
        <v>0</v>
      </c>
      <c r="Q124" s="179"/>
      <c r="R124" s="180">
        <f>R125</f>
        <v>0</v>
      </c>
      <c r="S124" s="179"/>
      <c r="T124" s="181">
        <f>T125</f>
        <v>0</v>
      </c>
      <c r="AR124" s="182" t="s">
        <v>189</v>
      </c>
      <c r="AT124" s="183" t="s">
        <v>76</v>
      </c>
      <c r="AU124" s="183" t="s">
        <v>85</v>
      </c>
      <c r="AY124" s="182" t="s">
        <v>157</v>
      </c>
      <c r="BK124" s="184">
        <f>BK125</f>
        <v>0</v>
      </c>
    </row>
    <row r="125" spans="1:65" s="2" customFormat="1" ht="16.5" customHeight="1">
      <c r="A125" s="34"/>
      <c r="B125" s="35"/>
      <c r="C125" s="187" t="s">
        <v>85</v>
      </c>
      <c r="D125" s="187" t="s">
        <v>159</v>
      </c>
      <c r="E125" s="188" t="s">
        <v>2870</v>
      </c>
      <c r="F125" s="189" t="s">
        <v>2869</v>
      </c>
      <c r="G125" s="190" t="s">
        <v>741</v>
      </c>
      <c r="H125" s="191">
        <v>1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42</v>
      </c>
      <c r="O125" s="71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2871</v>
      </c>
      <c r="AT125" s="199" t="s">
        <v>159</v>
      </c>
      <c r="AU125" s="199" t="s">
        <v>87</v>
      </c>
      <c r="AY125" s="17" t="s">
        <v>157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85</v>
      </c>
      <c r="BK125" s="200">
        <f>ROUND(I125*H125,2)</f>
        <v>0</v>
      </c>
      <c r="BL125" s="17" t="s">
        <v>2871</v>
      </c>
      <c r="BM125" s="199" t="s">
        <v>2872</v>
      </c>
    </row>
    <row r="126" spans="1:65" s="12" customFormat="1" ht="22.8" customHeight="1">
      <c r="B126" s="171"/>
      <c r="C126" s="172"/>
      <c r="D126" s="173" t="s">
        <v>76</v>
      </c>
      <c r="E126" s="185" t="s">
        <v>2873</v>
      </c>
      <c r="F126" s="185" t="s">
        <v>2874</v>
      </c>
      <c r="G126" s="172"/>
      <c r="H126" s="172"/>
      <c r="I126" s="175"/>
      <c r="J126" s="186">
        <f>BK126</f>
        <v>0</v>
      </c>
      <c r="K126" s="172"/>
      <c r="L126" s="177"/>
      <c r="M126" s="178"/>
      <c r="N126" s="179"/>
      <c r="O126" s="179"/>
      <c r="P126" s="180">
        <f>P127</f>
        <v>0</v>
      </c>
      <c r="Q126" s="179"/>
      <c r="R126" s="180">
        <f>R127</f>
        <v>0</v>
      </c>
      <c r="S126" s="179"/>
      <c r="T126" s="181">
        <f>T127</f>
        <v>0</v>
      </c>
      <c r="AR126" s="182" t="s">
        <v>189</v>
      </c>
      <c r="AT126" s="183" t="s">
        <v>76</v>
      </c>
      <c r="AU126" s="183" t="s">
        <v>85</v>
      </c>
      <c r="AY126" s="182" t="s">
        <v>157</v>
      </c>
      <c r="BK126" s="184">
        <f>BK127</f>
        <v>0</v>
      </c>
    </row>
    <row r="127" spans="1:65" s="2" customFormat="1" ht="16.5" customHeight="1">
      <c r="A127" s="34"/>
      <c r="B127" s="35"/>
      <c r="C127" s="187" t="s">
        <v>87</v>
      </c>
      <c r="D127" s="187" t="s">
        <v>159</v>
      </c>
      <c r="E127" s="188" t="s">
        <v>2875</v>
      </c>
      <c r="F127" s="189" t="s">
        <v>2874</v>
      </c>
      <c r="G127" s="190" t="s">
        <v>741</v>
      </c>
      <c r="H127" s="191">
        <v>1</v>
      </c>
      <c r="I127" s="192"/>
      <c r="J127" s="193">
        <f>ROUND(I127*H127,2)</f>
        <v>0</v>
      </c>
      <c r="K127" s="194"/>
      <c r="L127" s="39"/>
      <c r="M127" s="195" t="s">
        <v>1</v>
      </c>
      <c r="N127" s="196" t="s">
        <v>42</v>
      </c>
      <c r="O127" s="71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2871</v>
      </c>
      <c r="AT127" s="199" t="s">
        <v>159</v>
      </c>
      <c r="AU127" s="199" t="s">
        <v>87</v>
      </c>
      <c r="AY127" s="17" t="s">
        <v>157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7" t="s">
        <v>85</v>
      </c>
      <c r="BK127" s="200">
        <f>ROUND(I127*H127,2)</f>
        <v>0</v>
      </c>
      <c r="BL127" s="17" t="s">
        <v>2871</v>
      </c>
      <c r="BM127" s="199" t="s">
        <v>2876</v>
      </c>
    </row>
    <row r="128" spans="1:65" s="12" customFormat="1" ht="22.8" customHeight="1">
      <c r="B128" s="171"/>
      <c r="C128" s="172"/>
      <c r="D128" s="173" t="s">
        <v>76</v>
      </c>
      <c r="E128" s="185" t="s">
        <v>2877</v>
      </c>
      <c r="F128" s="185" t="s">
        <v>2878</v>
      </c>
      <c r="G128" s="172"/>
      <c r="H128" s="172"/>
      <c r="I128" s="175"/>
      <c r="J128" s="186">
        <f>BK128</f>
        <v>0</v>
      </c>
      <c r="K128" s="172"/>
      <c r="L128" s="177"/>
      <c r="M128" s="178"/>
      <c r="N128" s="179"/>
      <c r="O128" s="179"/>
      <c r="P128" s="180">
        <f>P129</f>
        <v>0</v>
      </c>
      <c r="Q128" s="179"/>
      <c r="R128" s="180">
        <f>R129</f>
        <v>0</v>
      </c>
      <c r="S128" s="179"/>
      <c r="T128" s="181">
        <f>T129</f>
        <v>0</v>
      </c>
      <c r="AR128" s="182" t="s">
        <v>189</v>
      </c>
      <c r="AT128" s="183" t="s">
        <v>76</v>
      </c>
      <c r="AU128" s="183" t="s">
        <v>85</v>
      </c>
      <c r="AY128" s="182" t="s">
        <v>157</v>
      </c>
      <c r="BK128" s="184">
        <f>BK129</f>
        <v>0</v>
      </c>
    </row>
    <row r="129" spans="1:65" s="2" customFormat="1" ht="16.5" customHeight="1">
      <c r="A129" s="34"/>
      <c r="B129" s="35"/>
      <c r="C129" s="187" t="s">
        <v>168</v>
      </c>
      <c r="D129" s="187" t="s">
        <v>159</v>
      </c>
      <c r="E129" s="188" t="s">
        <v>2879</v>
      </c>
      <c r="F129" s="189" t="s">
        <v>2878</v>
      </c>
      <c r="G129" s="190" t="s">
        <v>741</v>
      </c>
      <c r="H129" s="191">
        <v>1</v>
      </c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42</v>
      </c>
      <c r="O129" s="71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2871</v>
      </c>
      <c r="AT129" s="199" t="s">
        <v>159</v>
      </c>
      <c r="AU129" s="199" t="s">
        <v>87</v>
      </c>
      <c r="AY129" s="17" t="s">
        <v>157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85</v>
      </c>
      <c r="BK129" s="200">
        <f>ROUND(I129*H129,2)</f>
        <v>0</v>
      </c>
      <c r="BL129" s="17" t="s">
        <v>2871</v>
      </c>
      <c r="BM129" s="199" t="s">
        <v>2880</v>
      </c>
    </row>
    <row r="130" spans="1:65" s="12" customFormat="1" ht="22.8" customHeight="1">
      <c r="B130" s="171"/>
      <c r="C130" s="172"/>
      <c r="D130" s="173" t="s">
        <v>76</v>
      </c>
      <c r="E130" s="185" t="s">
        <v>2881</v>
      </c>
      <c r="F130" s="185" t="s">
        <v>2882</v>
      </c>
      <c r="G130" s="172"/>
      <c r="H130" s="172"/>
      <c r="I130" s="175"/>
      <c r="J130" s="186">
        <f>BK130</f>
        <v>0</v>
      </c>
      <c r="K130" s="172"/>
      <c r="L130" s="177"/>
      <c r="M130" s="178"/>
      <c r="N130" s="179"/>
      <c r="O130" s="179"/>
      <c r="P130" s="180">
        <f>P131</f>
        <v>0</v>
      </c>
      <c r="Q130" s="179"/>
      <c r="R130" s="180">
        <f>R131</f>
        <v>0</v>
      </c>
      <c r="S130" s="179"/>
      <c r="T130" s="181">
        <f>T131</f>
        <v>0</v>
      </c>
      <c r="AR130" s="182" t="s">
        <v>189</v>
      </c>
      <c r="AT130" s="183" t="s">
        <v>76</v>
      </c>
      <c r="AU130" s="183" t="s">
        <v>85</v>
      </c>
      <c r="AY130" s="182" t="s">
        <v>157</v>
      </c>
      <c r="BK130" s="184">
        <f>BK131</f>
        <v>0</v>
      </c>
    </row>
    <row r="131" spans="1:65" s="2" customFormat="1" ht="16.5" customHeight="1">
      <c r="A131" s="34"/>
      <c r="B131" s="35"/>
      <c r="C131" s="187" t="s">
        <v>163</v>
      </c>
      <c r="D131" s="187" t="s">
        <v>159</v>
      </c>
      <c r="E131" s="188" t="s">
        <v>2883</v>
      </c>
      <c r="F131" s="189" t="s">
        <v>2882</v>
      </c>
      <c r="G131" s="190" t="s">
        <v>741</v>
      </c>
      <c r="H131" s="191">
        <v>1</v>
      </c>
      <c r="I131" s="192"/>
      <c r="J131" s="193">
        <f>ROUND(I131*H131,2)</f>
        <v>0</v>
      </c>
      <c r="K131" s="194"/>
      <c r="L131" s="39"/>
      <c r="M131" s="195" t="s">
        <v>1</v>
      </c>
      <c r="N131" s="196" t="s">
        <v>42</v>
      </c>
      <c r="O131" s="71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2871</v>
      </c>
      <c r="AT131" s="199" t="s">
        <v>159</v>
      </c>
      <c r="AU131" s="199" t="s">
        <v>87</v>
      </c>
      <c r="AY131" s="17" t="s">
        <v>157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7" t="s">
        <v>85</v>
      </c>
      <c r="BK131" s="200">
        <f>ROUND(I131*H131,2)</f>
        <v>0</v>
      </c>
      <c r="BL131" s="17" t="s">
        <v>2871</v>
      </c>
      <c r="BM131" s="199" t="s">
        <v>2884</v>
      </c>
    </row>
    <row r="132" spans="1:65" s="12" customFormat="1" ht="22.8" customHeight="1">
      <c r="B132" s="171"/>
      <c r="C132" s="172"/>
      <c r="D132" s="173" t="s">
        <v>76</v>
      </c>
      <c r="E132" s="185" t="s">
        <v>2885</v>
      </c>
      <c r="F132" s="185" t="s">
        <v>1873</v>
      </c>
      <c r="G132" s="172"/>
      <c r="H132" s="172"/>
      <c r="I132" s="175"/>
      <c r="J132" s="186">
        <f>BK132</f>
        <v>0</v>
      </c>
      <c r="K132" s="172"/>
      <c r="L132" s="177"/>
      <c r="M132" s="178"/>
      <c r="N132" s="179"/>
      <c r="O132" s="179"/>
      <c r="P132" s="180">
        <f>P133</f>
        <v>0</v>
      </c>
      <c r="Q132" s="179"/>
      <c r="R132" s="180">
        <f>R133</f>
        <v>0</v>
      </c>
      <c r="S132" s="179"/>
      <c r="T132" s="181">
        <f>T133</f>
        <v>0</v>
      </c>
      <c r="AR132" s="182" t="s">
        <v>189</v>
      </c>
      <c r="AT132" s="183" t="s">
        <v>76</v>
      </c>
      <c r="AU132" s="183" t="s">
        <v>85</v>
      </c>
      <c r="AY132" s="182" t="s">
        <v>157</v>
      </c>
      <c r="BK132" s="184">
        <f>BK133</f>
        <v>0</v>
      </c>
    </row>
    <row r="133" spans="1:65" s="2" customFormat="1" ht="16.5" customHeight="1">
      <c r="A133" s="34"/>
      <c r="B133" s="35"/>
      <c r="C133" s="187" t="s">
        <v>189</v>
      </c>
      <c r="D133" s="187" t="s">
        <v>159</v>
      </c>
      <c r="E133" s="188" t="s">
        <v>2886</v>
      </c>
      <c r="F133" s="189" t="s">
        <v>1873</v>
      </c>
      <c r="G133" s="190" t="s">
        <v>741</v>
      </c>
      <c r="H133" s="191">
        <v>1</v>
      </c>
      <c r="I133" s="192"/>
      <c r="J133" s="193">
        <f>ROUND(I133*H133,2)</f>
        <v>0</v>
      </c>
      <c r="K133" s="194"/>
      <c r="L133" s="39"/>
      <c r="M133" s="248" t="s">
        <v>1</v>
      </c>
      <c r="N133" s="249" t="s">
        <v>42</v>
      </c>
      <c r="O133" s="250"/>
      <c r="P133" s="251">
        <f>O133*H133</f>
        <v>0</v>
      </c>
      <c r="Q133" s="251">
        <v>0</v>
      </c>
      <c r="R133" s="251">
        <f>Q133*H133</f>
        <v>0</v>
      </c>
      <c r="S133" s="251">
        <v>0</v>
      </c>
      <c r="T133" s="25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2871</v>
      </c>
      <c r="AT133" s="199" t="s">
        <v>159</v>
      </c>
      <c r="AU133" s="199" t="s">
        <v>87</v>
      </c>
      <c r="AY133" s="17" t="s">
        <v>157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85</v>
      </c>
      <c r="BK133" s="200">
        <f>ROUND(I133*H133,2)</f>
        <v>0</v>
      </c>
      <c r="BL133" s="17" t="s">
        <v>2871</v>
      </c>
      <c r="BM133" s="199" t="s">
        <v>2887</v>
      </c>
    </row>
    <row r="134" spans="1:65" s="2" customFormat="1" ht="6.95" customHeight="1">
      <c r="A134" s="3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39"/>
      <c r="M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</sheetData>
  <sheetProtection algorithmName="SHA-512" hashValue="QEw1Ou9TBlDuF+xbDFKkYK6cpx0iyGinzKwT4ApG21sctNWP+Kwiu65vx6qlwoibggJ6Dj2SCaPHBA5DUulBdw==" saltValue="d2/xPEbAtxU5tTZDdPP1hRm4p6YkZm9PfUmkA+pxDZdT5yTDQZn4OZM9IShh99IZUVlJaEAB0x+yHqzQiIhJ5g==" spinCount="100000" sheet="1" objects="1" scenarios="1" formatColumns="0" formatRows="0" autoFilter="0"/>
  <autoFilter ref="C121:K133" xr:uid="{00000000-0009-0000-0000-000007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stavby</vt:lpstr>
      <vt:lpstr>D1.1. - Architektonicko s...</vt:lpstr>
      <vt:lpstr>D1.4.a - Zdravotechnické ...</vt:lpstr>
      <vt:lpstr>D1.4.c - Vzduchotechnika</vt:lpstr>
      <vt:lpstr>D1.4.d - Vytápění</vt:lpstr>
      <vt:lpstr>D1.4.g - Slaboproudé elek...</vt:lpstr>
      <vt:lpstr>D1.4.h - Silnoproudá elek...</vt:lpstr>
      <vt:lpstr>D0.0 - Příprava území, VRN</vt:lpstr>
      <vt:lpstr>'D0.0 - Příprava území, VRN'!Názvy_tisku</vt:lpstr>
      <vt:lpstr>'D1.1. - Architektonicko s...'!Názvy_tisku</vt:lpstr>
      <vt:lpstr>'D1.4.a - Zdravotechnické ...'!Názvy_tisku</vt:lpstr>
      <vt:lpstr>'D1.4.c - Vzduchotechnika'!Názvy_tisku</vt:lpstr>
      <vt:lpstr>'D1.4.d - Vytápění'!Názvy_tisku</vt:lpstr>
      <vt:lpstr>'D1.4.g - Slaboproudé elek...'!Názvy_tisku</vt:lpstr>
      <vt:lpstr>'D1.4.h - Silnoproudá elek...'!Názvy_tisku</vt:lpstr>
      <vt:lpstr>'Rekapitulace stavby'!Názvy_tisku</vt:lpstr>
      <vt:lpstr>'D0.0 - Příprava území, VRN'!Oblast_tisku</vt:lpstr>
      <vt:lpstr>'D1.1. - Architektonicko s...'!Oblast_tisku</vt:lpstr>
      <vt:lpstr>'D1.4.a - Zdravotechnické ...'!Oblast_tisku</vt:lpstr>
      <vt:lpstr>'D1.4.c - Vzduchotechnika'!Oblast_tisku</vt:lpstr>
      <vt:lpstr>'D1.4.d - Vytápění'!Oblast_tisku</vt:lpstr>
      <vt:lpstr>'D1.4.g - Slaboproudé elek...'!Oblast_tisku</vt:lpstr>
      <vt:lpstr>'D1.4.h - Silnoproudá elek...'!Oblast_tisku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DESKTOP-JAMUAU2\Ingara</dc:creator>
  <cp:lastModifiedBy>Hana Němečková</cp:lastModifiedBy>
  <dcterms:created xsi:type="dcterms:W3CDTF">2026-04-02T04:26:16Z</dcterms:created>
  <dcterms:modified xsi:type="dcterms:W3CDTF">2026-04-05T20:20:44Z</dcterms:modified>
</cp:coreProperties>
</file>